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Laurent\websites\excelmadeeasy2014\_pages to do\fichier en travail\pjm\"/>
    </mc:Choice>
  </mc:AlternateContent>
  <bookViews>
    <workbookView xWindow="0" yWindow="0" windowWidth="20490" windowHeight="8340" activeTab="1"/>
  </bookViews>
  <sheets>
    <sheet name="Basic Data input" sheetId="2" r:id="rId1"/>
    <sheet name="Gant Chart Calendar Days" sheetId="1" r:id="rId2"/>
    <sheet name="Pro version" sheetId="5" r:id="rId3"/>
    <sheet name="Licence, terms of use" sheetId="6" r:id="rId4"/>
    <sheet name="changes" sheetId="7" r:id="rId5"/>
  </sheets>
  <definedNames>
    <definedName name="_xlnm.Print_Area" localSheetId="1">'Gant Chart Calendar Days'!$A$1:$II$52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F20" i="1" s="1"/>
  <c r="E21" i="1" s="1"/>
  <c r="D21" i="1" s="1"/>
  <c r="AT4" i="1"/>
  <c r="E28" i="1"/>
  <c r="D28" i="1" s="1"/>
  <c r="E9" i="1"/>
  <c r="D9" i="1" s="1"/>
  <c r="E16" i="1"/>
  <c r="D16" i="1" s="1"/>
  <c r="E40" i="1" l="1"/>
  <c r="D40" i="1" s="1"/>
  <c r="E41" i="1"/>
  <c r="D41" i="1" s="1"/>
  <c r="E39" i="1"/>
  <c r="D39" i="1" s="1"/>
  <c r="F21" i="1" l="1"/>
  <c r="E23" i="1" s="1"/>
  <c r="F23" i="1" l="1"/>
  <c r="E24" i="1" s="1"/>
  <c r="F24" i="1" s="1"/>
  <c r="C13" i="2"/>
  <c r="I21" i="1"/>
  <c r="J21" i="1"/>
  <c r="K21" i="1" s="1"/>
  <c r="J25" i="1"/>
  <c r="K25" i="1" s="1"/>
  <c r="C2" i="1"/>
  <c r="E22" i="1" l="1"/>
  <c r="G22" i="1" s="1"/>
  <c r="J22" i="1" s="1"/>
  <c r="K22" i="1" s="1"/>
  <c r="A38" i="1"/>
  <c r="A8" i="1"/>
  <c r="D22" i="1" l="1"/>
  <c r="F22" i="1"/>
  <c r="I22" i="1" l="1"/>
  <c r="E25" i="1"/>
  <c r="E38" i="1"/>
  <c r="D38" i="1" s="1"/>
  <c r="I2" i="1"/>
  <c r="J3" i="1" s="1"/>
  <c r="A1" i="1"/>
  <c r="C3" i="1"/>
  <c r="J41" i="1"/>
  <c r="K41" i="1" s="1"/>
  <c r="F41" i="1"/>
  <c r="I41" i="1" s="1"/>
  <c r="J40" i="1"/>
  <c r="K40" i="1" s="1"/>
  <c r="F40" i="1"/>
  <c r="J39" i="1"/>
  <c r="K39" i="1" s="1"/>
  <c r="F39" i="1"/>
  <c r="I39" i="1" s="1"/>
  <c r="H38" i="1"/>
  <c r="A39" i="1"/>
  <c r="A40" i="1" s="1"/>
  <c r="A41" i="1" s="1"/>
  <c r="J31" i="1"/>
  <c r="K31" i="1" s="1"/>
  <c r="J30" i="1"/>
  <c r="K30" i="1" s="1"/>
  <c r="J29" i="1"/>
  <c r="K29" i="1" s="1"/>
  <c r="J28" i="1"/>
  <c r="K28" i="1" s="1"/>
  <c r="F28" i="1"/>
  <c r="E29" i="1" s="1"/>
  <c r="D29" i="1" s="1"/>
  <c r="H27" i="1"/>
  <c r="J26" i="1"/>
  <c r="K26" i="1" s="1"/>
  <c r="H19" i="1"/>
  <c r="J18" i="1"/>
  <c r="K18" i="1" s="1"/>
  <c r="J17" i="1"/>
  <c r="K17" i="1" s="1"/>
  <c r="J16" i="1"/>
  <c r="K16" i="1" s="1"/>
  <c r="F16" i="1"/>
  <c r="E17" i="1" s="1"/>
  <c r="H15" i="1"/>
  <c r="J14" i="1"/>
  <c r="K14" i="1" s="1"/>
  <c r="J13" i="1"/>
  <c r="K13" i="1" s="1"/>
  <c r="J12" i="1"/>
  <c r="K12" i="1" s="1"/>
  <c r="J11" i="1"/>
  <c r="K11" i="1" s="1"/>
  <c r="J9" i="1"/>
  <c r="K9" i="1" s="1"/>
  <c r="F9" i="1"/>
  <c r="E11" i="1" s="1"/>
  <c r="F11" i="1" s="1"/>
  <c r="A9" i="1"/>
  <c r="A10" i="1" s="1"/>
  <c r="A11" i="1" s="1"/>
  <c r="A12" i="1" s="1"/>
  <c r="A13" i="1" s="1"/>
  <c r="A14" i="1" s="1"/>
  <c r="A15" i="1" s="1"/>
  <c r="D25" i="1" l="1"/>
  <c r="D17" i="1"/>
  <c r="IO2" i="1"/>
  <c r="IO3" i="1"/>
  <c r="F25" i="1"/>
  <c r="I25" i="1" s="1"/>
  <c r="A16" i="1"/>
  <c r="I28" i="1"/>
  <c r="I16" i="1"/>
  <c r="I40" i="1"/>
  <c r="G38" i="1"/>
  <c r="F38" i="1" s="1"/>
  <c r="I9" i="1"/>
  <c r="IO4" i="1" l="1"/>
  <c r="IO5" i="1" s="1"/>
  <c r="M6" i="1" s="1"/>
  <c r="E26" i="1"/>
  <c r="E19" i="1" s="1"/>
  <c r="A17" i="1"/>
  <c r="A18" i="1" s="1"/>
  <c r="F29" i="1"/>
  <c r="J38" i="1"/>
  <c r="K38" i="1" s="1"/>
  <c r="I38" i="1"/>
  <c r="F26" i="1" l="1"/>
  <c r="G19" i="1" s="1"/>
  <c r="D26" i="1"/>
  <c r="A19" i="1"/>
  <c r="A20" i="1" s="1"/>
  <c r="E30" i="1"/>
  <c r="D30" i="1" s="1"/>
  <c r="I29" i="1"/>
  <c r="F17" i="1"/>
  <c r="E18" i="1" l="1"/>
  <c r="I17" i="1"/>
  <c r="A21" i="1"/>
  <c r="F30" i="1"/>
  <c r="D18" i="1" l="1"/>
  <c r="E15" i="1"/>
  <c r="D15" i="1" s="1"/>
  <c r="F18" i="1"/>
  <c r="I18" i="1" s="1"/>
  <c r="A22" i="1"/>
  <c r="E31" i="1"/>
  <c r="D31" i="1" s="1"/>
  <c r="I30" i="1"/>
  <c r="A23" i="1" l="1"/>
  <c r="G15" i="1"/>
  <c r="J15" i="1" s="1"/>
  <c r="K15" i="1" s="1"/>
  <c r="D19" i="1"/>
  <c r="F31" i="1"/>
  <c r="E27" i="1"/>
  <c r="D27" i="1" s="1"/>
  <c r="A24" i="1" l="1"/>
  <c r="A25" i="1" s="1"/>
  <c r="F15" i="1"/>
  <c r="I15" i="1" s="1"/>
  <c r="G27" i="1"/>
  <c r="I31" i="1"/>
  <c r="I26" i="1"/>
  <c r="J19" i="1" l="1"/>
  <c r="K19" i="1" s="1"/>
  <c r="F19" i="1"/>
  <c r="I19" i="1" s="1"/>
  <c r="A26" i="1"/>
  <c r="A27" i="1" s="1"/>
  <c r="A28" i="1" s="1"/>
  <c r="A29" i="1" s="1"/>
  <c r="A30" i="1" s="1"/>
  <c r="A31" i="1" s="1"/>
  <c r="J27" i="1"/>
  <c r="K27" i="1" s="1"/>
  <c r="F27" i="1"/>
  <c r="I27" i="1" s="1"/>
  <c r="M7" i="1" l="1"/>
  <c r="N6" i="1" l="1"/>
  <c r="O6" i="1" l="1"/>
  <c r="P6" i="1" l="1"/>
  <c r="Q6" i="1" l="1"/>
  <c r="R6" i="1" l="1"/>
  <c r="S6" i="1" l="1"/>
  <c r="T6" i="1" l="1"/>
  <c r="U6" i="1" l="1"/>
  <c r="V6" i="1" s="1"/>
  <c r="W6" i="1" s="1"/>
  <c r="X6" i="1" s="1"/>
  <c r="Y6" i="1" s="1"/>
  <c r="Z6" i="1" s="1"/>
  <c r="AA6" i="1" s="1"/>
  <c r="T7" i="1"/>
  <c r="AA7" i="1" l="1"/>
  <c r="AB6" i="1"/>
  <c r="AC6" i="1" s="1"/>
  <c r="AD6" i="1" s="1"/>
  <c r="AE6" i="1" s="1"/>
  <c r="AF6" i="1" s="1"/>
  <c r="AG6" i="1" s="1"/>
  <c r="AH6" i="1" s="1"/>
  <c r="AH7" i="1" l="1"/>
  <c r="AI6" i="1"/>
  <c r="AJ6" i="1" s="1"/>
  <c r="AK6" i="1" s="1"/>
  <c r="AL6" i="1" s="1"/>
  <c r="AM6" i="1" s="1"/>
  <c r="AN6" i="1" s="1"/>
  <c r="AO6" i="1" s="1"/>
  <c r="AP6" i="1" l="1"/>
  <c r="AQ6" i="1" s="1"/>
  <c r="AR6" i="1" s="1"/>
  <c r="AS6" i="1" s="1"/>
  <c r="AT6" i="1" s="1"/>
  <c r="AU6" i="1" s="1"/>
  <c r="AV6" i="1" s="1"/>
  <c r="AO7" i="1"/>
  <c r="AW6" i="1" l="1"/>
  <c r="AX6" i="1" s="1"/>
  <c r="AY6" i="1" s="1"/>
  <c r="AZ6" i="1" s="1"/>
  <c r="BA6" i="1" s="1"/>
  <c r="BB6" i="1" s="1"/>
  <c r="BC6" i="1" s="1"/>
  <c r="AV7" i="1"/>
  <c r="BD6" i="1" l="1"/>
  <c r="BE6" i="1" s="1"/>
  <c r="BF6" i="1" s="1"/>
  <c r="BG6" i="1" s="1"/>
  <c r="BH6" i="1" s="1"/>
  <c r="BI6" i="1" s="1"/>
  <c r="BJ6" i="1" s="1"/>
  <c r="BC7" i="1"/>
  <c r="BK6" i="1" l="1"/>
  <c r="BL6" i="1" s="1"/>
  <c r="BM6" i="1" s="1"/>
  <c r="BN6" i="1" s="1"/>
  <c r="BO6" i="1" s="1"/>
  <c r="BP6" i="1" s="1"/>
  <c r="BQ6" i="1" s="1"/>
  <c r="BJ7" i="1"/>
  <c r="BR6" i="1" l="1"/>
  <c r="BS6" i="1" s="1"/>
  <c r="BT6" i="1" s="1"/>
  <c r="BU6" i="1" s="1"/>
  <c r="BV6" i="1" s="1"/>
  <c r="BW6" i="1" s="1"/>
  <c r="BX6" i="1" s="1"/>
  <c r="BQ7" i="1"/>
  <c r="BX7" i="1" l="1"/>
  <c r="BY6" i="1"/>
  <c r="BZ6" i="1" s="1"/>
  <c r="CA6" i="1" s="1"/>
  <c r="CB6" i="1" s="1"/>
  <c r="CC6" i="1" s="1"/>
  <c r="CD6" i="1" s="1"/>
  <c r="CE6" i="1" s="1"/>
  <c r="CE7" i="1" l="1"/>
  <c r="CF6" i="1"/>
  <c r="CG6" i="1" s="1"/>
  <c r="CH6" i="1" s="1"/>
  <c r="CI6" i="1" s="1"/>
  <c r="CJ6" i="1" s="1"/>
  <c r="CK6" i="1" s="1"/>
  <c r="CL6" i="1" s="1"/>
  <c r="CL7" i="1" l="1"/>
  <c r="CM6" i="1"/>
  <c r="CN6" i="1" s="1"/>
  <c r="CO6" i="1" s="1"/>
  <c r="CP6" i="1" s="1"/>
  <c r="CQ6" i="1" s="1"/>
  <c r="CR6" i="1" s="1"/>
  <c r="CS6" i="1" s="1"/>
  <c r="CT6" i="1" l="1"/>
  <c r="CU6" i="1" s="1"/>
  <c r="CV6" i="1" s="1"/>
  <c r="CW6" i="1" s="1"/>
  <c r="CX6" i="1" s="1"/>
  <c r="CY6" i="1" s="1"/>
  <c r="CZ6" i="1" s="1"/>
  <c r="CS7" i="1"/>
  <c r="DA6" i="1" l="1"/>
  <c r="DB6" i="1" s="1"/>
  <c r="DC6" i="1" s="1"/>
  <c r="DD6" i="1" s="1"/>
  <c r="DE6" i="1" s="1"/>
  <c r="DF6" i="1" s="1"/>
  <c r="DG6" i="1" s="1"/>
  <c r="CZ7" i="1"/>
  <c r="DH6" i="1" l="1"/>
  <c r="DI6" i="1" s="1"/>
  <c r="DJ6" i="1" s="1"/>
  <c r="DK6" i="1" s="1"/>
  <c r="DL6" i="1" s="1"/>
  <c r="DM6" i="1" s="1"/>
  <c r="DN6" i="1" s="1"/>
  <c r="DG7" i="1"/>
  <c r="DO6" i="1" l="1"/>
  <c r="DP6" i="1" s="1"/>
  <c r="DQ6" i="1" s="1"/>
  <c r="DR6" i="1" s="1"/>
  <c r="DS6" i="1" s="1"/>
  <c r="DT6" i="1" s="1"/>
  <c r="DU6" i="1" s="1"/>
  <c r="DN7" i="1"/>
  <c r="DV6" i="1" l="1"/>
  <c r="DW6" i="1" s="1"/>
  <c r="DX6" i="1" s="1"/>
  <c r="DY6" i="1" s="1"/>
  <c r="DZ6" i="1" s="1"/>
  <c r="EA6" i="1" s="1"/>
  <c r="EB6" i="1" s="1"/>
  <c r="DU7" i="1"/>
  <c r="EB7" i="1" l="1"/>
  <c r="EC6" i="1"/>
  <c r="ED6" i="1" s="1"/>
  <c r="EE6" i="1" s="1"/>
  <c r="EF6" i="1" s="1"/>
  <c r="EG6" i="1" s="1"/>
  <c r="EH6" i="1" s="1"/>
  <c r="EI6" i="1" s="1"/>
  <c r="EJ6" i="1" l="1"/>
  <c r="EK6" i="1" s="1"/>
  <c r="EL6" i="1" s="1"/>
  <c r="EM6" i="1" s="1"/>
  <c r="EN6" i="1" s="1"/>
  <c r="EO6" i="1" s="1"/>
  <c r="EP6" i="1" s="1"/>
  <c r="EI7" i="1"/>
  <c r="EQ6" i="1" l="1"/>
  <c r="ER6" i="1" s="1"/>
  <c r="ES6" i="1" s="1"/>
  <c r="ET6" i="1" s="1"/>
  <c r="EU6" i="1" s="1"/>
  <c r="EV6" i="1" s="1"/>
  <c r="EW6" i="1" s="1"/>
  <c r="EP7" i="1"/>
  <c r="EX6" i="1" l="1"/>
  <c r="EY6" i="1" s="1"/>
  <c r="EZ6" i="1" s="1"/>
  <c r="FA6" i="1" s="1"/>
  <c r="FB6" i="1" s="1"/>
  <c r="FC6" i="1" s="1"/>
  <c r="FD6" i="1" s="1"/>
  <c r="EW7" i="1"/>
  <c r="FE6" i="1" l="1"/>
  <c r="FF6" i="1" s="1"/>
  <c r="FG6" i="1" s="1"/>
  <c r="FH6" i="1" s="1"/>
  <c r="FI6" i="1" s="1"/>
  <c r="FJ6" i="1" s="1"/>
  <c r="FK6" i="1" s="1"/>
  <c r="FD7" i="1"/>
  <c r="FL6" i="1" l="1"/>
  <c r="FM6" i="1" s="1"/>
  <c r="FN6" i="1" s="1"/>
  <c r="FO6" i="1" s="1"/>
  <c r="FP6" i="1" s="1"/>
  <c r="FQ6" i="1" s="1"/>
  <c r="FR6" i="1" s="1"/>
  <c r="FK7" i="1"/>
  <c r="FS6" i="1" l="1"/>
  <c r="FT6" i="1" s="1"/>
  <c r="FU6" i="1" s="1"/>
  <c r="FV6" i="1" s="1"/>
  <c r="FW6" i="1" s="1"/>
  <c r="FX6" i="1" s="1"/>
  <c r="FY6" i="1" s="1"/>
  <c r="FR7" i="1"/>
  <c r="FZ6" i="1" l="1"/>
  <c r="GA6" i="1" s="1"/>
  <c r="GB6" i="1" s="1"/>
  <c r="GC6" i="1" s="1"/>
  <c r="GD6" i="1" s="1"/>
  <c r="GE6" i="1" s="1"/>
  <c r="GF6" i="1" s="1"/>
  <c r="FY7" i="1"/>
  <c r="GG6" i="1" l="1"/>
  <c r="GH6" i="1" s="1"/>
  <c r="GI6" i="1" s="1"/>
  <c r="GJ6" i="1" s="1"/>
  <c r="GK6" i="1" s="1"/>
  <c r="GL6" i="1" s="1"/>
  <c r="GM6" i="1" s="1"/>
  <c r="GF7" i="1"/>
  <c r="GM7" i="1" l="1"/>
  <c r="GN6" i="1"/>
  <c r="GO6" i="1" s="1"/>
  <c r="GP6" i="1" s="1"/>
  <c r="GQ6" i="1" s="1"/>
  <c r="GR6" i="1" s="1"/>
  <c r="GS6" i="1" s="1"/>
  <c r="GT6" i="1" s="1"/>
  <c r="GT7" i="1" l="1"/>
  <c r="GU6" i="1"/>
  <c r="GV6" i="1" s="1"/>
  <c r="GW6" i="1" s="1"/>
  <c r="GX6" i="1" s="1"/>
  <c r="GY6" i="1" s="1"/>
  <c r="GZ6" i="1" s="1"/>
  <c r="HA6" i="1" s="1"/>
  <c r="HB6" i="1" l="1"/>
  <c r="HC6" i="1" s="1"/>
  <c r="HD6" i="1" s="1"/>
  <c r="HE6" i="1" s="1"/>
  <c r="HF6" i="1" s="1"/>
  <c r="HG6" i="1" s="1"/>
  <c r="HH6" i="1" s="1"/>
  <c r="HA7" i="1"/>
  <c r="HI6" i="1" l="1"/>
  <c r="HJ6" i="1" s="1"/>
  <c r="HK6" i="1" s="1"/>
  <c r="HL6" i="1" s="1"/>
  <c r="HM6" i="1" s="1"/>
  <c r="HN6" i="1" s="1"/>
  <c r="HO6" i="1" s="1"/>
  <c r="HH7" i="1"/>
  <c r="HP6" i="1" l="1"/>
  <c r="HQ6" i="1" s="1"/>
  <c r="HR6" i="1" s="1"/>
  <c r="HS6" i="1" s="1"/>
  <c r="HT6" i="1" s="1"/>
  <c r="HU6" i="1" s="1"/>
  <c r="HV6" i="1" s="1"/>
  <c r="HO7" i="1"/>
  <c r="HW6" i="1" l="1"/>
  <c r="HX6" i="1" s="1"/>
  <c r="HY6" i="1" s="1"/>
  <c r="HZ6" i="1" s="1"/>
  <c r="IA6" i="1" s="1"/>
  <c r="IB6" i="1" s="1"/>
  <c r="IC6" i="1" s="1"/>
  <c r="HV7" i="1"/>
  <c r="ID6" i="1" l="1"/>
  <c r="IE6" i="1" s="1"/>
  <c r="IF6" i="1" s="1"/>
  <c r="IG6" i="1" s="1"/>
  <c r="IH6" i="1" s="1"/>
  <c r="II6" i="1" s="1"/>
  <c r="IC7" i="1"/>
  <c r="D11" i="1"/>
  <c r="E12" i="1"/>
  <c r="I11" i="1" l="1"/>
  <c r="D12" i="1"/>
  <c r="E10" i="1"/>
  <c r="F12" i="1"/>
  <c r="I12" i="1" l="1"/>
  <c r="G10" i="1"/>
  <c r="J10" i="1" s="1"/>
  <c r="K10" i="1" s="1"/>
  <c r="D10" i="1"/>
  <c r="H8" i="1" l="1"/>
  <c r="F10" i="1"/>
  <c r="I10" i="1" s="1"/>
  <c r="E13" i="1" l="1"/>
  <c r="F13" i="1" s="1"/>
  <c r="D13" i="1" l="1"/>
  <c r="E14" i="1"/>
  <c r="I13" i="1"/>
  <c r="D14" i="1" l="1"/>
  <c r="F14" i="1"/>
  <c r="I14" i="1" s="1"/>
  <c r="E8" i="1"/>
  <c r="D8" i="1" l="1"/>
  <c r="G8" i="1"/>
  <c r="J8" i="1" l="1"/>
  <c r="K8" i="1" s="1"/>
  <c r="F8" i="1"/>
  <c r="I8" i="1" s="1"/>
</calcChain>
</file>

<file path=xl/comments1.xml><?xml version="1.0" encoding="utf-8"?>
<comments xmlns="http://schemas.openxmlformats.org/spreadsheetml/2006/main">
  <authors>
    <author>ExcelMadeEasy</author>
    <author/>
  </authors>
  <commentList>
    <comment ref="M4" authorId="0" shapeId="0">
      <text>
        <r>
          <rPr>
            <b/>
            <sz val="8"/>
            <color indexed="81"/>
            <rFont val="Arial"/>
            <family val="2"/>
          </rPr>
          <t>You can enter the first date of the graph here. If you delete it, it will use the slider or the project start date. Pro Version only</t>
        </r>
      </text>
    </comment>
    <comment ref="A7" authorId="1" shapeId="0">
      <text>
        <r>
          <rPr>
            <b/>
            <sz val="9"/>
            <color rgb="FF000000"/>
            <rFont val="Arial"/>
            <family val="2"/>
          </rPr>
          <t xml:space="preserve">Work Breakdown Structure
</t>
        </r>
        <r>
          <rPr>
            <sz val="9"/>
            <color rgb="FF000000"/>
            <rFont val="Arial"/>
            <family val="2"/>
          </rPr>
          <t>We use typical gantt chart break down structure
Level 1: 1, 2, 3, ...
Level 2: 1.1, 1.2, 1.3, ...
Level 3: 1.1.1, 1.1.2, 1.1.3, …
When you insert a task, the WBS is calculated displayed automatically.</t>
        </r>
      </text>
    </comment>
    <comment ref="C7" authorId="0" shapeId="0">
      <text>
        <r>
          <rPr>
            <sz val="10"/>
            <color indexed="81"/>
            <rFont val="Arial"/>
            <family val="2"/>
          </rPr>
          <t xml:space="preserve">Enter the name of the person responsible for this task. </t>
        </r>
      </text>
    </comment>
    <comment ref="E7" authorId="1" shapeId="0">
      <text>
        <r>
          <rPr>
            <b/>
            <sz val="10"/>
            <color rgb="FF000000"/>
            <rFont val="Arial"/>
            <family val="2"/>
          </rPr>
          <t>Start Day</t>
        </r>
        <r>
          <rPr>
            <sz val="10"/>
            <color rgb="FF000000"/>
            <rFont val="Arial"/>
            <family val="2"/>
          </rPr>
          <t xml:space="preserve">
Type =previous_end_cell+1 to have it follow the previous task</t>
        </r>
        <r>
          <rPr>
            <sz val="8"/>
            <color rgb="FF000000"/>
            <rFont val="Tahoma2"/>
          </rPr>
          <t xml:space="preserve">
</t>
        </r>
      </text>
    </comment>
    <comment ref="F7" authorId="1" shapeId="0">
      <text>
        <r>
          <rPr>
            <b/>
            <sz val="10"/>
            <color rgb="FF000000"/>
            <rFont val="Arial"/>
            <family val="2"/>
          </rPr>
          <t>End Day</t>
        </r>
        <r>
          <rPr>
            <sz val="10"/>
            <color rgb="FF000000"/>
            <rFont val="Arial"/>
            <family val="2"/>
          </rPr>
          <t xml:space="preserve">
Do not type anything here. Just enter the duration in the next cell to adjust this one.
These are days based on a 7 days week.</t>
        </r>
      </text>
    </comment>
    <comment ref="G7" authorId="1" shapeId="0">
      <text>
        <r>
          <rPr>
            <b/>
            <sz val="10"/>
            <color rgb="FF000000"/>
            <rFont val="Arial"/>
            <family val="2"/>
          </rPr>
          <t xml:space="preserve">Duration
</t>
        </r>
        <r>
          <rPr>
            <sz val="10"/>
            <color rgb="FF000000"/>
            <rFont val="Arial"/>
            <family val="2"/>
          </rPr>
          <t xml:space="preserve">The duration is entered in calendar weekdays.
Weeks are 7 days long. So 5 weeks would 5*7 = 35 days.
Adjust these days in order to have the correct workdays.
Also if you want to work in workdays, buy our pro version. 
</t>
        </r>
      </text>
    </comment>
    <comment ref="H7" authorId="1" shapeId="0">
      <text>
        <r>
          <rPr>
            <sz val="10"/>
            <color rgb="FF000000"/>
            <rFont val="Arial"/>
            <family val="2"/>
          </rPr>
          <t>Percentage completion of task.
Use this to show the percentage of completion of the task.</t>
        </r>
      </text>
    </comment>
    <comment ref="I7" authorId="1" shapeId="0">
      <text>
        <r>
          <rPr>
            <b/>
            <sz val="9"/>
            <color rgb="FF000000"/>
            <rFont val="Arial"/>
            <family val="2"/>
          </rPr>
          <t xml:space="preserve">NetWorking Days
</t>
        </r>
        <r>
          <rPr>
            <sz val="9"/>
            <color rgb="FF000000"/>
            <rFont val="Arial"/>
            <family val="2"/>
          </rPr>
          <t>This uses the excel formula Networkdays(start date, end date) in order to calculate the exact numbers of working days.
Use this number to adjust your Duration.
If you like to work in Working days, then we provide this feature in the pro version available on our website or by clicking on the link indicated on this sheet.</t>
        </r>
      </text>
    </comment>
    <comment ref="J7" authorId="1" shapeId="0">
      <text>
        <r>
          <rPr>
            <b/>
            <sz val="10"/>
            <color rgb="FF000000"/>
            <rFont val="Arial"/>
            <family val="2"/>
          </rPr>
          <t xml:space="preserve">Calendar Days Complete
</t>
        </r>
        <r>
          <rPr>
            <sz val="10"/>
            <color rgb="FF000000"/>
            <rFont val="Arial"/>
            <family val="2"/>
          </rPr>
          <t>Equals to:
 duration x %complete</t>
        </r>
      </text>
    </comment>
    <comment ref="K7" authorId="1" shapeId="0">
      <text>
        <r>
          <rPr>
            <sz val="10"/>
            <color rgb="FF000000"/>
            <rFont val="Arial"/>
            <family val="2"/>
          </rPr>
          <t xml:space="preserve">Remaining days in calendar days.
</t>
        </r>
      </text>
    </comment>
  </commentList>
</comments>
</file>

<file path=xl/sharedStrings.xml><?xml version="1.0" encoding="utf-8"?>
<sst xmlns="http://schemas.openxmlformats.org/spreadsheetml/2006/main" count="123" uniqueCount="116">
  <si>
    <t>Project Name</t>
  </si>
  <si>
    <t>Today's Date:</t>
  </si>
  <si>
    <t>[42]</t>
  </si>
  <si>
    <t>WBS</t>
  </si>
  <si>
    <t>End</t>
  </si>
  <si>
    <t>Duration (Days)</t>
  </si>
  <si>
    <t>% Complete</t>
  </si>
  <si>
    <t>Working Days</t>
  </si>
  <si>
    <t>Days Complete</t>
  </si>
  <si>
    <t>Days Remaining</t>
  </si>
  <si>
    <t>Project Manager:</t>
  </si>
  <si>
    <t>Explanations:</t>
  </si>
  <si>
    <t>Project Manager Name</t>
  </si>
  <si>
    <t>Start Date</t>
  </si>
  <si>
    <t>Joe PJM</t>
  </si>
  <si>
    <t>What is the first day of the week</t>
  </si>
  <si>
    <t>Sunday=1, Monday=2</t>
  </si>
  <si>
    <r>
      <t xml:space="preserve">TEMPLATE ROWS: </t>
    </r>
    <r>
      <rPr>
        <sz val="8"/>
        <color theme="1"/>
        <rFont val="Arial"/>
        <family val="2"/>
      </rPr>
      <t>Copy and insert the entire section, or just the specific sub tasks, depending on which level you want to use (formulas are different for different WBS levels)</t>
    </r>
  </si>
  <si>
    <t>Start day</t>
  </si>
  <si>
    <t>Week day</t>
  </si>
  <si>
    <t>Task name</t>
  </si>
  <si>
    <t>Start of Gantt:</t>
  </si>
  <si>
    <t xml:space="preserve">To unlock this spreadsheet, purchase the Professional Version from: </t>
  </si>
  <si>
    <t>Responsible</t>
  </si>
  <si>
    <t>(indicated by red line)</t>
  </si>
  <si>
    <t>Start of graph:</t>
  </si>
  <si>
    <t>Project start Date:</t>
  </si>
  <si>
    <t>Use our open topic list or task management list that you can find on:</t>
  </si>
  <si>
    <t>http://www.excelmadeeasy.com/open-topic-list.php</t>
  </si>
  <si>
    <t>Enter name in basic data input</t>
  </si>
  <si>
    <t>Task 1</t>
  </si>
  <si>
    <t>Sub Task 1.2</t>
  </si>
  <si>
    <t>Sub Task 1.1</t>
  </si>
  <si>
    <t>Sub Task 1.2.1</t>
  </si>
  <si>
    <t>Sub Taks 1.2.2</t>
  </si>
  <si>
    <t>Task 2</t>
  </si>
  <si>
    <t>Task 3</t>
  </si>
  <si>
    <t>Task 4</t>
  </si>
  <si>
    <t>Sub Task 1.3</t>
  </si>
  <si>
    <t>Sub Task 1.4</t>
  </si>
  <si>
    <t>Sub Task 2.1</t>
  </si>
  <si>
    <t>Sub Task 2.2</t>
  </si>
  <si>
    <t>Sub Task 2.3</t>
  </si>
  <si>
    <t>Sub Task 3.1</t>
  </si>
  <si>
    <t>Sub Task 3.2</t>
  </si>
  <si>
    <t>Sub Task 3.3</t>
  </si>
  <si>
    <t>Sub Task 3.4</t>
  </si>
  <si>
    <t>Sub Task 4.1</t>
  </si>
  <si>
    <t>Sub Task 4.2</t>
  </si>
  <si>
    <t>Sub Task 4.3</t>
  </si>
  <si>
    <t>Sub Task 4.4</t>
  </si>
  <si>
    <t>Sub task 1.1</t>
  </si>
  <si>
    <t>Sub Task 1.1.1</t>
  </si>
  <si>
    <t>Name</t>
  </si>
  <si>
    <t>Enter the Holidays in the holidays Tab</t>
  </si>
  <si>
    <t>(Pro version feature)</t>
  </si>
  <si>
    <t>The basic version only has Saturdays and Sundays as non working days</t>
  </si>
  <si>
    <r>
      <t xml:space="preserve">Only type in the </t>
    </r>
    <r>
      <rPr>
        <b/>
        <sz val="11"/>
        <color rgb="FF00B050"/>
        <rFont val="Calibri"/>
        <family val="2"/>
        <scheme val="minor"/>
      </rPr>
      <t>Green</t>
    </r>
    <r>
      <rPr>
        <b/>
        <sz val="11"/>
        <color rgb="FFFF0000"/>
        <rFont val="Calibri"/>
        <family val="2"/>
        <scheme val="minor"/>
      </rPr>
      <t xml:space="preserve"> cells.</t>
    </r>
  </si>
  <si>
    <t>The slider allows to change the display of the gantt chart. Moves by  one days (click on arrow) or one month (click on grey area)</t>
  </si>
  <si>
    <t>You need to install the Analysis ToolPak. In Options, Add-ins and select the Analysis ToolPak</t>
  </si>
  <si>
    <r>
      <t xml:space="preserve">To have one task follow another type in the START date of the task </t>
    </r>
    <r>
      <rPr>
        <b/>
        <sz val="11"/>
        <color theme="1"/>
        <rFont val="Calibri"/>
        <family val="2"/>
        <scheme val="minor"/>
      </rPr>
      <t xml:space="preserve">=Workday(enddate,1) </t>
    </r>
  </si>
  <si>
    <t>Copy from the template at the bottom and then insert it where you want by right click on the row and insert copied cells</t>
  </si>
  <si>
    <t>Print</t>
  </si>
  <si>
    <t>Select the area you want to print and in the print menu select print selection</t>
  </si>
  <si>
    <r>
      <t xml:space="preserve">Beware to update the formulas in </t>
    </r>
    <r>
      <rPr>
        <b/>
        <sz val="10"/>
        <color theme="1"/>
        <rFont val="Arial"/>
        <family val="2"/>
      </rPr>
      <t>STARTDAY, DURATION</t>
    </r>
    <r>
      <rPr>
        <sz val="10"/>
        <color theme="1"/>
        <rFont val="Arial"/>
        <family val="2"/>
      </rPr>
      <t xml:space="preserve"> and </t>
    </r>
    <r>
      <rPr>
        <b/>
        <sz val="10"/>
        <color theme="1"/>
        <rFont val="Arial"/>
        <family val="2"/>
      </rPr>
      <t>PERCENTAGE</t>
    </r>
    <r>
      <rPr>
        <sz val="10"/>
        <color theme="1"/>
        <rFont val="Arial"/>
        <family val="2"/>
      </rPr>
      <t xml:space="preserve"> </t>
    </r>
    <r>
      <rPr>
        <b/>
        <sz val="10"/>
        <color theme="1"/>
        <rFont val="Arial"/>
        <family val="2"/>
      </rPr>
      <t>COMPLETION</t>
    </r>
    <r>
      <rPr>
        <sz val="10"/>
        <color theme="1"/>
        <rFont val="Arial"/>
        <family val="2"/>
      </rPr>
      <t xml:space="preserve"> in the top task when inserting new tasks.  These are the ones to look at.</t>
    </r>
  </si>
  <si>
    <t>You must make sure the range is including all subtasks.</t>
  </si>
  <si>
    <t>The orange line is today's date</t>
  </si>
  <si>
    <t>Sub Task 1.1.1.1</t>
  </si>
  <si>
    <t>Welcome to the Excel Made Easy Gantt Chart project management Tool.</t>
  </si>
  <si>
    <t>INPUT SHEET (enter these basic informations about your project, will be copied automatically to the project)</t>
  </si>
  <si>
    <t>Beware that the formula for  STARTDAY, DURATION and PERCENTAGE COMPLETION  must be updated</t>
  </si>
  <si>
    <t>You can enter the start date of the display in the cell just over the slider</t>
  </si>
  <si>
    <t>Use the Gantt Chart Workdays (pro version) to enter durations in workdays or use the Gantt Chart Calendar days to enter durations in calendars days (includes holidays)</t>
  </si>
  <si>
    <t xml:space="preserve">Enter custom holidays </t>
  </si>
  <si>
    <t>Enter custom weeks (6 days week for example)</t>
  </si>
  <si>
    <t>Get free updates</t>
  </si>
  <si>
    <t>Do not add any thing under this line. Use the insert row function before reaching this line.</t>
  </si>
  <si>
    <t>Chose to enter the duration in workdays or in calendar days</t>
  </si>
  <si>
    <t>Add your own colors to the Gantt chart bars</t>
  </si>
  <si>
    <t>You can also use our free task list to follow up on the project items.</t>
  </si>
  <si>
    <t>The Pro version of our GANTT CHART has the following advantages:</t>
  </si>
  <si>
    <t>MORE FEATURES</t>
  </si>
  <si>
    <t>Also</t>
  </si>
  <si>
    <t>http://www.excelmadeeasy.com/professional-project-management.php</t>
  </si>
  <si>
    <t xml:space="preserve"> http://www.excelmadeeasy.com/professional-project-management.php</t>
  </si>
  <si>
    <t>Use the grouping function under the Ribbon DATA and in the group section  (pro version)</t>
  </si>
  <si>
    <t>Go into the conditional formating. Be sure to select whole worksheet and change the color by double click on the format tab (pro version)</t>
  </si>
  <si>
    <t>Change colors (pro version)</t>
  </si>
  <si>
    <t>Grouping of Task (pro version)</t>
  </si>
  <si>
    <t>Following Task (free and pro version)</t>
  </si>
  <si>
    <t>Adding/inserting new task (free and pro version)</t>
  </si>
  <si>
    <t>Holidays (pro version)</t>
  </si>
  <si>
    <t>Always keep the WBS column uninterrupted to keep the automatic numbering.</t>
  </si>
  <si>
    <t>Adjust all the formating (fonts size and colour)</t>
  </si>
  <si>
    <t>Add pictures and drawings</t>
  </si>
  <si>
    <t>Add Sub-task Dependencies</t>
  </si>
  <si>
    <t>Online Help press here</t>
  </si>
  <si>
    <t>LICENCE agreement, terms of use, Liability, Warranty</t>
  </si>
  <si>
    <t>This document demanded many hours work and we are improving it constantly, so please help us by not distributing this document.</t>
  </si>
  <si>
    <t>You are allowed to modify the GanttChart Worksheet as long as you keep it private or/and only use it with others that also purchase one copy.</t>
  </si>
  <si>
    <t>You are not allowed to make public or sell this document/template and any modified version of it.</t>
  </si>
  <si>
    <t>You are not allowed to put this document/template and any modified version of it on a server, public forum, free accessible server/area.</t>
  </si>
  <si>
    <t>Disclaimer of Warranty: There is no warranty for the document/template. Except when otherwise stated in writing we provide the document/template “as is” without warranty of any kind, either expressed or implied, including, but not limited to, the implied warranties of merchantability and fitness for a particular purpose. the entire risk as to the quality and performance of the document/template is with you. should the document/template prove defective, you assume the cost of all necessary servicing, repair or correction.</t>
  </si>
  <si>
    <t xml:space="preserve"> Limitation of Liability: In no event unless required by applicable law or agreed to in writing will any copyright holder, or any other party who modifies and/or conveys the program as permitted above, be liable to you for damages, including any general, special, incidental or consequential damages arising out of the use or inability to use the document/template (including but not limited to loss of data or data being rendered inaccurate or losses sustained by you or third parties or a failure of the document/template to operate with any other programs), even if such holder or other party has been advised of the possibility of such damages.</t>
  </si>
  <si>
    <r>
      <t>This is the</t>
    </r>
    <r>
      <rPr>
        <b/>
        <sz val="12"/>
        <color rgb="FFFF0000"/>
        <rFont val="Calibri"/>
        <family val="2"/>
        <scheme val="minor"/>
      </rPr>
      <t xml:space="preserve"> light version.</t>
    </r>
    <r>
      <rPr>
        <b/>
        <sz val="12"/>
        <color theme="1"/>
        <rFont val="Calibri"/>
        <family val="2"/>
        <scheme val="minor"/>
      </rPr>
      <t xml:space="preserve"> The pro version can be downloaded from </t>
    </r>
  </si>
  <si>
    <t>Terms of use under Licence, terms of use tab or under this link.</t>
  </si>
  <si>
    <t>http://www.excelmadeeasy.com/pjm_term_of_use.php</t>
  </si>
  <si>
    <t>Fully unlocked Gantt Chart</t>
  </si>
  <si>
    <t>V1:</t>
  </si>
  <si>
    <t xml:space="preserve">Original </t>
  </si>
  <si>
    <t xml:space="preserve">V2: </t>
  </si>
  <si>
    <t>corrected error in the week day column, change the format of the number to custom  jjj</t>
  </si>
  <si>
    <t>Sub Task 3.2.1</t>
  </si>
  <si>
    <t>Sub Task 3.2.2</t>
  </si>
  <si>
    <t>allows the coloring of the cells for better visibility</t>
  </si>
  <si>
    <t xml:space="preserve">This template is a Free Gantt Chart Template.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</si>
</sst>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C09]d/mm/yyyy"/>
    <numFmt numFmtId="166" formatCode="dd&quot; - &quot;mmm&quot; - &quot;yy"/>
    <numFmt numFmtId="167" formatCode="m/d/yy;@"/>
    <numFmt numFmtId="168" formatCode="_-* #,##0_-;\-* #,##0_-;_-* &quot;-&quot;??_-;_-@_-"/>
    <numFmt numFmtId="169" formatCode="d\ mmm\ yy"/>
    <numFmt numFmtId="170" formatCode="ddd"/>
  </numFmts>
  <fonts count="54">
    <font>
      <sz val="11"/>
      <color theme="1"/>
      <name val="Calibri"/>
      <family val="2"/>
      <scheme val="minor"/>
    </font>
    <font>
      <u/>
      <sz val="10"/>
      <color rgb="FF0000FF"/>
      <name val="Arial1"/>
    </font>
    <font>
      <b/>
      <sz val="12"/>
      <color theme="1"/>
      <name val="Arial"/>
      <family val="2"/>
    </font>
    <font>
      <sz val="10"/>
      <color theme="1"/>
      <name val="Arial"/>
      <family val="2"/>
    </font>
    <font>
      <i/>
      <sz val="10"/>
      <color rgb="FFFFFFFF"/>
      <name val="Arial"/>
      <family val="2"/>
    </font>
    <font>
      <sz val="10"/>
      <color rgb="FFFFFFFF"/>
      <name val="Arial"/>
      <family val="2"/>
    </font>
    <font>
      <b/>
      <sz val="8"/>
      <color theme="1"/>
      <name val="Arial"/>
      <family val="2"/>
    </font>
    <font>
      <b/>
      <sz val="10"/>
      <color theme="1"/>
      <name val="Arial"/>
      <family val="2"/>
    </font>
    <font>
      <sz val="11"/>
      <color theme="1"/>
      <name val="Arial1"/>
    </font>
    <font>
      <sz val="8"/>
      <color rgb="FF000000"/>
      <name val="Tahoma2"/>
    </font>
    <font>
      <sz val="11"/>
      <color rgb="FF0070C0"/>
      <name val="Calibri"/>
      <family val="2"/>
      <scheme val="minor"/>
    </font>
    <font>
      <sz val="8"/>
      <color theme="1"/>
      <name val="Arial"/>
      <family val="2"/>
    </font>
    <font>
      <b/>
      <sz val="24"/>
      <color rgb="FF0070C0"/>
      <name val="Arial"/>
      <family val="2"/>
    </font>
    <font>
      <sz val="11"/>
      <color theme="1"/>
      <name val="Arial"/>
      <family val="2"/>
    </font>
    <font>
      <sz val="6"/>
      <color rgb="FFFFFFFF"/>
      <name val="Arial"/>
      <family val="2"/>
    </font>
    <font>
      <sz val="12"/>
      <color theme="1"/>
      <name val="Arial"/>
      <family val="2"/>
    </font>
    <font>
      <sz val="11"/>
      <color theme="0"/>
      <name val="Arial"/>
      <family val="2"/>
    </font>
    <font>
      <sz val="11"/>
      <color theme="1"/>
      <name val="Calibri"/>
      <family val="2"/>
      <scheme val="minor"/>
    </font>
    <font>
      <b/>
      <sz val="11"/>
      <color theme="1"/>
      <name val="Calibri"/>
      <family val="2"/>
      <scheme val="minor"/>
    </font>
    <font>
      <b/>
      <sz val="11"/>
      <color theme="9" tint="-0.499984740745262"/>
      <name val="Arial"/>
      <family val="2"/>
    </font>
    <font>
      <sz val="11"/>
      <color theme="4" tint="-0.499984740745262"/>
      <name val="Arial"/>
      <family val="2"/>
    </font>
    <font>
      <b/>
      <sz val="11"/>
      <color theme="4" tint="-0.499984740745262"/>
      <name val="Arial"/>
      <family val="2"/>
    </font>
    <font>
      <u/>
      <sz val="11"/>
      <color theme="10"/>
      <name val="Calibri"/>
      <family val="2"/>
      <scheme val="minor"/>
    </font>
    <font>
      <sz val="9"/>
      <color rgb="FF000000"/>
      <name val="Arial"/>
      <family val="2"/>
    </font>
    <font>
      <b/>
      <sz val="9"/>
      <color rgb="FF000000"/>
      <name val="Arial"/>
      <family val="2"/>
    </font>
    <font>
      <b/>
      <sz val="10"/>
      <color rgb="FF000000"/>
      <name val="Arial"/>
      <family val="2"/>
    </font>
    <font>
      <sz val="10"/>
      <color rgb="FF000000"/>
      <name val="Arial"/>
      <family val="2"/>
    </font>
    <font>
      <u/>
      <sz val="8"/>
      <color theme="4" tint="-0.499984740745262"/>
      <name val="Arial"/>
      <family val="2"/>
    </font>
    <font>
      <b/>
      <sz val="8"/>
      <color indexed="81"/>
      <name val="Arial"/>
      <family val="2"/>
    </font>
    <font>
      <b/>
      <sz val="10"/>
      <color rgb="FFFF0000"/>
      <name val="Arial"/>
      <family val="2"/>
    </font>
    <font>
      <b/>
      <sz val="11"/>
      <color rgb="FF00B050"/>
      <name val="Calibri"/>
      <family val="2"/>
      <scheme val="minor"/>
    </font>
    <font>
      <b/>
      <sz val="11"/>
      <color rgb="FFFF0000"/>
      <name val="Calibri"/>
      <family val="2"/>
      <scheme val="minor"/>
    </font>
    <font>
      <b/>
      <sz val="12"/>
      <color theme="1"/>
      <name val="Calibri"/>
      <family val="2"/>
      <scheme val="minor"/>
    </font>
    <font>
      <b/>
      <sz val="16"/>
      <color theme="1"/>
      <name val="Calibri"/>
      <family val="2"/>
      <scheme val="minor"/>
    </font>
    <font>
      <b/>
      <sz val="12"/>
      <color rgb="FF00B050"/>
      <name val="Calibri"/>
      <family val="2"/>
      <scheme val="minor"/>
    </font>
    <font>
      <sz val="11"/>
      <color theme="4" tint="-0.249977111117893"/>
      <name val="Calibri"/>
      <family val="2"/>
      <scheme val="minor"/>
    </font>
    <font>
      <sz val="11"/>
      <color rgb="FF00B050"/>
      <name val="Calibri"/>
      <family val="2"/>
      <scheme val="minor"/>
    </font>
    <font>
      <b/>
      <sz val="8"/>
      <color rgb="FFC00000"/>
      <name val="Arial"/>
      <family val="2"/>
    </font>
    <font>
      <b/>
      <sz val="8"/>
      <color rgb="FF000000"/>
      <name val="Arial"/>
      <family val="2"/>
    </font>
    <font>
      <sz val="10"/>
      <color indexed="23"/>
      <name val="Arial"/>
      <family val="2"/>
    </font>
    <font>
      <sz val="10"/>
      <color theme="1"/>
      <name val="Calibri"/>
      <family val="2"/>
      <scheme val="minor"/>
    </font>
    <font>
      <b/>
      <sz val="10"/>
      <name val="Arial"/>
      <family val="2"/>
    </font>
    <font>
      <sz val="8"/>
      <color theme="1"/>
      <name val="Calibri"/>
      <family val="2"/>
      <scheme val="minor"/>
    </font>
    <font>
      <b/>
      <sz val="8"/>
      <name val="Arial"/>
      <family val="2"/>
    </font>
    <font>
      <sz val="8"/>
      <color indexed="23"/>
      <name val="Arial"/>
      <family val="2"/>
    </font>
    <font>
      <b/>
      <sz val="11"/>
      <color rgb="FFC00000"/>
      <name val="Calibri"/>
      <family val="2"/>
      <scheme val="minor"/>
    </font>
    <font>
      <b/>
      <sz val="14"/>
      <color theme="4" tint="-0.249977111117893"/>
      <name val="Calibri"/>
      <family val="2"/>
      <scheme val="minor"/>
    </font>
    <font>
      <b/>
      <sz val="14"/>
      <color rgb="FF00B0F0"/>
      <name val="Calibri"/>
      <family val="2"/>
      <scheme val="minor"/>
    </font>
    <font>
      <sz val="10"/>
      <color indexed="81"/>
      <name val="Arial"/>
      <family val="2"/>
    </font>
    <font>
      <u/>
      <sz val="10"/>
      <color theme="10"/>
      <name val="Calibri"/>
      <family val="2"/>
      <scheme val="minor"/>
    </font>
    <font>
      <sz val="11"/>
      <color rgb="FF000000"/>
      <name val="Calibri"/>
      <family val="2"/>
      <scheme val="minor"/>
    </font>
    <font>
      <b/>
      <sz val="14"/>
      <color theme="1"/>
      <name val="Calibri"/>
      <family val="2"/>
      <scheme val="minor"/>
    </font>
    <font>
      <sz val="14"/>
      <color theme="1"/>
      <name val="Arial"/>
      <family val="2"/>
    </font>
    <font>
      <b/>
      <sz val="12"/>
      <color rgb="FFFF0000"/>
      <name val="Calibri"/>
      <family val="2"/>
      <scheme val="minor"/>
    </font>
  </fonts>
  <fills count="12">
    <fill>
      <patternFill patternType="none"/>
    </fill>
    <fill>
      <patternFill patternType="gray125"/>
    </fill>
    <fill>
      <patternFill patternType="solid">
        <fgColor rgb="FFEAEAEA"/>
        <bgColor rgb="FFEAEAEA"/>
      </patternFill>
    </fill>
    <fill>
      <patternFill patternType="solid">
        <fgColor theme="0"/>
        <bgColor indexed="64"/>
      </patternFill>
    </fill>
    <fill>
      <patternFill patternType="solid">
        <fgColor theme="0"/>
        <bgColor rgb="FFEAEAEA"/>
      </patternFill>
    </fill>
    <fill>
      <patternFill patternType="solid">
        <fgColor indexed="10"/>
        <bgColor indexed="64"/>
      </patternFill>
    </fill>
    <fill>
      <patternFill patternType="solid">
        <fgColor theme="0"/>
        <bgColor rgb="FFFFFFFF"/>
      </patternFill>
    </fill>
    <fill>
      <patternFill patternType="solid">
        <fgColor theme="9" tint="0.39997558519241921"/>
        <bgColor rgb="FFCCFFCC"/>
      </patternFill>
    </fill>
    <fill>
      <patternFill patternType="solid">
        <fgColor rgb="FF33CC33"/>
        <bgColor rgb="FF99FF99"/>
      </patternFill>
    </fill>
    <fill>
      <patternFill patternType="solid">
        <fgColor rgb="FF33CC33"/>
        <bgColor indexed="64"/>
      </patternFill>
    </fill>
    <fill>
      <patternFill patternType="solid">
        <fgColor rgb="FFFFFF00"/>
        <bgColor rgb="FFCCFFCC"/>
      </patternFill>
    </fill>
    <fill>
      <patternFill patternType="solid">
        <fgColor theme="7" tint="0.59999389629810485"/>
        <bgColor rgb="FFCCFFCC"/>
      </patternFill>
    </fill>
  </fills>
  <borders count="28">
    <border>
      <left/>
      <right/>
      <top/>
      <bottom/>
      <diagonal/>
    </border>
    <border>
      <left/>
      <right/>
      <top/>
      <bottom style="thin">
        <color rgb="FF000000"/>
      </bottom>
      <diagonal/>
    </border>
    <border>
      <left/>
      <right/>
      <top/>
      <bottom style="thin">
        <color rgb="FFEAEAEA"/>
      </bottom>
      <diagonal/>
    </border>
    <border>
      <left/>
      <right/>
      <top style="thin">
        <color rgb="FFEAEAEA"/>
      </top>
      <bottom style="thin">
        <color rgb="FFEAEAEA"/>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theme="1"/>
      </left>
      <right style="thin">
        <color theme="1"/>
      </right>
      <top/>
      <bottom style="thin">
        <color theme="1"/>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s>
  <cellStyleXfs count="6">
    <xf numFmtId="165" fontId="0" fillId="0" borderId="0"/>
    <xf numFmtId="165" fontId="1" fillId="0" borderId="0"/>
    <xf numFmtId="9" fontId="8" fillId="0" borderId="0"/>
    <xf numFmtId="164" fontId="17" fillId="0" borderId="0" applyFont="0" applyFill="0" applyBorder="0" applyAlignment="0" applyProtection="0"/>
    <xf numFmtId="165" fontId="22" fillId="0" borderId="0" applyNumberFormat="0" applyFill="0" applyBorder="0" applyAlignment="0" applyProtection="0"/>
    <xf numFmtId="164" fontId="17" fillId="0" borderId="0" applyFont="0" applyFill="0" applyBorder="0" applyAlignment="0" applyProtection="0"/>
  </cellStyleXfs>
  <cellXfs count="199">
    <xf numFmtId="165" fontId="0" fillId="0" borderId="0" xfId="0"/>
    <xf numFmtId="165" fontId="6" fillId="0" borderId="0" xfId="0" applyFont="1" applyFill="1" applyBorder="1" applyProtection="1"/>
    <xf numFmtId="165" fontId="11" fillId="0" borderId="0" xfId="0" applyFont="1" applyProtection="1"/>
    <xf numFmtId="165" fontId="6" fillId="2" borderId="2" xfId="0" applyFont="1" applyFill="1" applyBorder="1" applyAlignment="1" applyProtection="1">
      <alignment wrapText="1"/>
      <protection locked="0"/>
    </xf>
    <xf numFmtId="165" fontId="11" fillId="2" borderId="2" xfId="0" applyFont="1" applyFill="1" applyBorder="1" applyProtection="1">
      <protection locked="0"/>
    </xf>
    <xf numFmtId="167" fontId="11" fillId="2" borderId="2" xfId="0" applyNumberFormat="1" applyFont="1" applyFill="1" applyBorder="1" applyAlignment="1" applyProtection="1">
      <alignment horizontal="right"/>
      <protection locked="0"/>
    </xf>
    <xf numFmtId="165" fontId="11" fillId="0" borderId="0" xfId="0" applyFont="1" applyFill="1" applyBorder="1" applyProtection="1">
      <protection locked="0"/>
    </xf>
    <xf numFmtId="165" fontId="11" fillId="2" borderId="3" xfId="0" applyFont="1" applyFill="1" applyBorder="1" applyProtection="1">
      <protection locked="0"/>
    </xf>
    <xf numFmtId="165" fontId="11" fillId="0" borderId="3" xfId="0" applyFont="1" applyFill="1" applyBorder="1" applyAlignment="1" applyProtection="1">
      <alignment horizontal="left"/>
      <protection locked="0"/>
    </xf>
    <xf numFmtId="165" fontId="11" fillId="0" borderId="3" xfId="0" applyFont="1" applyFill="1" applyBorder="1" applyAlignment="1" applyProtection="1">
      <alignment wrapText="1"/>
      <protection locked="0"/>
    </xf>
    <xf numFmtId="165" fontId="11" fillId="0" borderId="3" xfId="0" applyFont="1" applyFill="1" applyBorder="1" applyProtection="1">
      <protection locked="0"/>
    </xf>
    <xf numFmtId="167" fontId="11" fillId="0" borderId="3" xfId="0" applyNumberFormat="1" applyFont="1" applyFill="1" applyBorder="1" applyAlignment="1" applyProtection="1">
      <alignment horizontal="right"/>
      <protection locked="0"/>
    </xf>
    <xf numFmtId="165" fontId="11" fillId="0" borderId="3" xfId="0" applyFont="1" applyBorder="1" applyProtection="1">
      <protection locked="0"/>
    </xf>
    <xf numFmtId="165" fontId="11" fillId="0" borderId="3" xfId="0" applyFont="1" applyFill="1" applyBorder="1" applyAlignment="1" applyProtection="1">
      <alignment horizontal="left" wrapText="1" indent="1"/>
      <protection locked="0"/>
    </xf>
    <xf numFmtId="165" fontId="6" fillId="2" borderId="3" xfId="0" applyFont="1" applyFill="1" applyBorder="1" applyAlignment="1" applyProtection="1">
      <alignment wrapText="1"/>
      <protection locked="0"/>
    </xf>
    <xf numFmtId="165" fontId="11" fillId="0" borderId="0" xfId="0" applyFont="1" applyFill="1" applyBorder="1" applyProtection="1"/>
    <xf numFmtId="165" fontId="11" fillId="0" borderId="3" xfId="0" applyFont="1" applyFill="1" applyBorder="1" applyAlignment="1" applyProtection="1">
      <alignment horizontal="left" wrapText="1" indent="2"/>
      <protection locked="0"/>
    </xf>
    <xf numFmtId="165" fontId="11" fillId="3" borderId="0" xfId="0" applyFont="1" applyFill="1" applyBorder="1" applyProtection="1">
      <protection locked="0"/>
    </xf>
    <xf numFmtId="165" fontId="11" fillId="4" borderId="0" xfId="0" applyFont="1" applyFill="1" applyBorder="1" applyProtection="1">
      <protection locked="0"/>
    </xf>
    <xf numFmtId="165" fontId="11" fillId="3" borderId="0" xfId="0" applyFont="1" applyFill="1" applyBorder="1" applyProtection="1"/>
    <xf numFmtId="165" fontId="11" fillId="3" borderId="6" xfId="0" applyFont="1" applyFill="1" applyBorder="1" applyProtection="1">
      <protection locked="0"/>
    </xf>
    <xf numFmtId="165" fontId="11" fillId="3" borderId="7" xfId="0" applyFont="1" applyFill="1" applyBorder="1" applyProtection="1">
      <protection locked="0"/>
    </xf>
    <xf numFmtId="165" fontId="11" fillId="4" borderId="6" xfId="0" applyFont="1" applyFill="1" applyBorder="1" applyProtection="1">
      <protection locked="0"/>
    </xf>
    <xf numFmtId="165" fontId="11" fillId="4" borderId="7" xfId="0" applyFont="1" applyFill="1" applyBorder="1" applyProtection="1">
      <protection locked="0"/>
    </xf>
    <xf numFmtId="165" fontId="11" fillId="3" borderId="6" xfId="0" applyFont="1" applyFill="1" applyBorder="1" applyProtection="1"/>
    <xf numFmtId="165" fontId="11" fillId="3" borderId="7" xfId="0" applyFont="1" applyFill="1" applyBorder="1" applyProtection="1"/>
    <xf numFmtId="165" fontId="13" fillId="3" borderId="0" xfId="0" applyFont="1" applyFill="1" applyBorder="1" applyProtection="1"/>
    <xf numFmtId="165" fontId="11" fillId="3" borderId="0" xfId="0" applyFont="1" applyFill="1" applyProtection="1"/>
    <xf numFmtId="165" fontId="11" fillId="3" borderId="5" xfId="0" applyFont="1" applyFill="1" applyBorder="1" applyProtection="1"/>
    <xf numFmtId="165" fontId="13" fillId="3" borderId="0" xfId="0" applyFont="1" applyFill="1" applyProtection="1"/>
    <xf numFmtId="165" fontId="13" fillId="3" borderId="4" xfId="0" applyFont="1" applyFill="1" applyBorder="1" applyProtection="1"/>
    <xf numFmtId="165" fontId="18" fillId="0" borderId="0" xfId="0" applyFont="1"/>
    <xf numFmtId="165" fontId="37" fillId="0" borderId="0" xfId="0" applyFont="1" applyFill="1" applyBorder="1" applyProtection="1"/>
    <xf numFmtId="0" fontId="38" fillId="2" borderId="2" xfId="0" applyNumberFormat="1" applyFont="1" applyFill="1" applyBorder="1" applyAlignment="1" applyProtection="1">
      <alignment horizontal="left"/>
      <protection locked="0"/>
    </xf>
    <xf numFmtId="165" fontId="11" fillId="0" borderId="0" xfId="0" applyFont="1" applyProtection="1">
      <protection locked="0"/>
    </xf>
    <xf numFmtId="165" fontId="13" fillId="0" borderId="0" xfId="0" applyFont="1" applyFill="1" applyBorder="1" applyProtection="1"/>
    <xf numFmtId="165" fontId="13" fillId="0" borderId="0" xfId="0" applyFont="1" applyProtection="1"/>
    <xf numFmtId="165" fontId="13" fillId="0" borderId="0" xfId="0" applyFont="1" applyAlignment="1" applyProtection="1"/>
    <xf numFmtId="165" fontId="14" fillId="0" borderId="0" xfId="0" applyFont="1" applyProtection="1"/>
    <xf numFmtId="165" fontId="3" fillId="0" borderId="0" xfId="0" applyNumberFormat="1" applyFont="1" applyBorder="1" applyAlignment="1" applyProtection="1">
      <alignment horizontal="left"/>
    </xf>
    <xf numFmtId="165" fontId="13" fillId="2" borderId="0" xfId="0" applyFont="1" applyFill="1" applyProtection="1"/>
    <xf numFmtId="165" fontId="6" fillId="0" borderId="1" xfId="0" applyFont="1" applyFill="1" applyBorder="1" applyAlignment="1" applyProtection="1">
      <alignment horizontal="center"/>
    </xf>
    <xf numFmtId="165" fontId="7" fillId="0" borderId="1" xfId="0" applyFont="1" applyBorder="1" applyAlignment="1" applyProtection="1">
      <alignment horizontal="center"/>
    </xf>
    <xf numFmtId="165" fontId="7" fillId="0" borderId="1" xfId="0" applyFont="1" applyBorder="1" applyAlignment="1" applyProtection="1">
      <alignment horizontal="center" textRotation="90" wrapText="1"/>
    </xf>
    <xf numFmtId="165" fontId="7" fillId="0" borderId="1" xfId="0" applyFont="1" applyBorder="1" applyAlignment="1" applyProtection="1">
      <alignment horizontal="left" textRotation="90" wrapText="1"/>
    </xf>
    <xf numFmtId="165" fontId="7" fillId="0" borderId="1" xfId="0" applyFont="1" applyBorder="1" applyAlignment="1" applyProtection="1">
      <alignment horizontal="center" textRotation="90"/>
    </xf>
    <xf numFmtId="165" fontId="13" fillId="0" borderId="1" xfId="0" applyFont="1" applyBorder="1" applyAlignment="1" applyProtection="1"/>
    <xf numFmtId="165" fontId="13" fillId="0" borderId="0" xfId="0" applyFont="1" applyFill="1" applyBorder="1" applyAlignment="1" applyProtection="1"/>
    <xf numFmtId="165" fontId="11" fillId="4" borderId="6" xfId="0" applyFont="1" applyFill="1" applyBorder="1" applyProtection="1"/>
    <xf numFmtId="165" fontId="11" fillId="4" borderId="0" xfId="0" applyFont="1" applyFill="1" applyBorder="1" applyProtection="1"/>
    <xf numFmtId="165" fontId="11" fillId="4" borderId="7" xfId="0" applyFont="1" applyFill="1" applyBorder="1" applyProtection="1"/>
    <xf numFmtId="165" fontId="11" fillId="2" borderId="3" xfId="0" applyFont="1" applyFill="1" applyBorder="1" applyProtection="1"/>
    <xf numFmtId="165" fontId="11" fillId="0" borderId="3" xfId="0" applyFont="1" applyFill="1" applyBorder="1" applyProtection="1"/>
    <xf numFmtId="165" fontId="11" fillId="0" borderId="3" xfId="0" applyFont="1" applyBorder="1" applyProtection="1"/>
    <xf numFmtId="165" fontId="40" fillId="5" borderId="11" xfId="0" applyFont="1" applyFill="1" applyBorder="1" applyAlignment="1" applyProtection="1">
      <alignment horizontal="center"/>
    </xf>
    <xf numFmtId="165" fontId="41" fillId="5" borderId="12" xfId="0" applyFont="1" applyFill="1" applyBorder="1" applyAlignment="1" applyProtection="1">
      <alignment horizontal="left" vertical="center"/>
    </xf>
    <xf numFmtId="49" fontId="40" fillId="5" borderId="12" xfId="0" applyNumberFormat="1" applyFont="1" applyFill="1" applyBorder="1" applyAlignment="1" applyProtection="1">
      <alignment horizontal="center" vertical="center" wrapText="1"/>
    </xf>
    <xf numFmtId="165" fontId="40" fillId="5" borderId="12" xfId="0" applyFont="1" applyFill="1" applyBorder="1" applyProtection="1"/>
    <xf numFmtId="165" fontId="40" fillId="5" borderId="12" xfId="0" applyFont="1" applyFill="1" applyBorder="1" applyAlignment="1" applyProtection="1">
      <alignment wrapText="1"/>
    </xf>
    <xf numFmtId="165" fontId="40" fillId="5" borderId="12" xfId="0" applyFont="1" applyFill="1" applyBorder="1" applyAlignment="1" applyProtection="1">
      <alignment horizontal="left"/>
    </xf>
    <xf numFmtId="169" fontId="40" fillId="5" borderId="12" xfId="0" applyNumberFormat="1" applyFont="1" applyFill="1" applyBorder="1" applyProtection="1"/>
    <xf numFmtId="165" fontId="40" fillId="5" borderId="13" xfId="0" applyFont="1" applyFill="1" applyBorder="1" applyAlignment="1" applyProtection="1">
      <alignment horizontal="center"/>
    </xf>
    <xf numFmtId="165" fontId="39" fillId="5" borderId="0" xfId="0" applyFont="1" applyFill="1" applyAlignment="1" applyProtection="1">
      <alignment horizontal="center"/>
    </xf>
    <xf numFmtId="165" fontId="39" fillId="5" borderId="0" xfId="0" applyFont="1" applyFill="1" applyProtection="1"/>
    <xf numFmtId="165" fontId="40" fillId="5" borderId="0" xfId="0" applyFont="1" applyFill="1" applyProtection="1"/>
    <xf numFmtId="165" fontId="42" fillId="0" borderId="0" xfId="0" applyFont="1" applyFill="1" applyBorder="1" applyAlignment="1" applyProtection="1">
      <alignment horizontal="center"/>
    </xf>
    <xf numFmtId="165" fontId="43" fillId="0" borderId="0" xfId="0" applyFont="1" applyFill="1" applyBorder="1" applyAlignment="1" applyProtection="1">
      <alignment horizontal="left" vertical="center"/>
    </xf>
    <xf numFmtId="49" fontId="42" fillId="0" borderId="0" xfId="0" applyNumberFormat="1" applyFont="1" applyFill="1" applyBorder="1" applyAlignment="1" applyProtection="1">
      <alignment horizontal="center" vertical="center" wrapText="1"/>
    </xf>
    <xf numFmtId="165" fontId="42" fillId="0" borderId="0" xfId="0" applyFont="1" applyFill="1" applyBorder="1" applyProtection="1"/>
    <xf numFmtId="165" fontId="42" fillId="0" borderId="0" xfId="0" applyFont="1" applyFill="1" applyBorder="1" applyAlignment="1" applyProtection="1">
      <alignment wrapText="1"/>
    </xf>
    <xf numFmtId="165" fontId="42" fillId="0" borderId="0" xfId="0" applyFont="1" applyFill="1" applyBorder="1" applyAlignment="1" applyProtection="1">
      <alignment horizontal="left"/>
    </xf>
    <xf numFmtId="169" fontId="42" fillId="0" borderId="0" xfId="0" applyNumberFormat="1" applyFont="1" applyFill="1" applyBorder="1" applyProtection="1"/>
    <xf numFmtId="165" fontId="44" fillId="0" borderId="0" xfId="0" applyFont="1" applyFill="1" applyAlignment="1" applyProtection="1">
      <alignment horizontal="center"/>
    </xf>
    <xf numFmtId="165" fontId="44" fillId="0" borderId="0" xfId="0" applyFont="1" applyFill="1" applyProtection="1"/>
    <xf numFmtId="165" fontId="42" fillId="0" borderId="0" xfId="0" applyFont="1" applyFill="1" applyProtection="1"/>
    <xf numFmtId="165" fontId="11" fillId="3" borderId="8" xfId="0" applyFont="1" applyFill="1" applyBorder="1" applyProtection="1"/>
    <xf numFmtId="165" fontId="11" fillId="3" borderId="9" xfId="0" applyFont="1" applyFill="1" applyBorder="1" applyProtection="1"/>
    <xf numFmtId="165" fontId="11" fillId="3" borderId="10" xfId="0" applyFont="1" applyFill="1" applyBorder="1" applyProtection="1"/>
    <xf numFmtId="165" fontId="21" fillId="0" borderId="0" xfId="0" applyFont="1" applyBorder="1" applyAlignment="1" applyProtection="1">
      <alignment vertical="top" wrapText="1"/>
    </xf>
    <xf numFmtId="165" fontId="27" fillId="0" borderId="0" xfId="4" applyFont="1" applyBorder="1" applyAlignment="1" applyProtection="1">
      <alignment vertical="top"/>
    </xf>
    <xf numFmtId="165" fontId="27" fillId="3" borderId="0" xfId="4" applyFont="1" applyFill="1" applyBorder="1" applyAlignment="1" applyProtection="1">
      <alignment vertical="top"/>
    </xf>
    <xf numFmtId="165" fontId="16" fillId="3" borderId="0" xfId="0" applyFont="1" applyFill="1" applyBorder="1" applyAlignment="1" applyProtection="1"/>
    <xf numFmtId="165" fontId="13" fillId="3" borderId="0" xfId="0" applyFont="1" applyFill="1" applyBorder="1" applyProtection="1">
      <protection hidden="1"/>
    </xf>
    <xf numFmtId="165" fontId="13" fillId="3" borderId="0" xfId="0" applyFont="1" applyFill="1" applyAlignment="1" applyProtection="1">
      <alignment horizontal="right"/>
      <protection hidden="1"/>
    </xf>
    <xf numFmtId="168" fontId="13" fillId="3" borderId="0" xfId="3" applyNumberFormat="1" applyFont="1" applyFill="1" applyBorder="1"/>
    <xf numFmtId="168" fontId="13" fillId="3" borderId="0" xfId="3" applyNumberFormat="1" applyFont="1" applyFill="1" applyBorder="1" applyProtection="1">
      <protection hidden="1"/>
    </xf>
    <xf numFmtId="168" fontId="13" fillId="3" borderId="0" xfId="0" applyNumberFormat="1" applyFont="1" applyFill="1" applyBorder="1" applyProtection="1">
      <protection hidden="1"/>
    </xf>
    <xf numFmtId="164" fontId="13" fillId="3" borderId="0" xfId="0" applyNumberFormat="1" applyFont="1" applyFill="1" applyBorder="1" applyProtection="1">
      <protection hidden="1"/>
    </xf>
    <xf numFmtId="165" fontId="5" fillId="3" borderId="0" xfId="0" applyFont="1" applyFill="1" applyBorder="1" applyProtection="1"/>
    <xf numFmtId="164" fontId="13" fillId="3" borderId="0" xfId="0" applyNumberFormat="1" applyFont="1" applyFill="1" applyBorder="1" applyProtection="1"/>
    <xf numFmtId="165" fontId="13" fillId="4" borderId="0" xfId="0" applyFont="1" applyFill="1" applyProtection="1"/>
    <xf numFmtId="165" fontId="13" fillId="3" borderId="0" xfId="0" applyFont="1" applyFill="1" applyBorder="1" applyAlignment="1" applyProtection="1"/>
    <xf numFmtId="165" fontId="11" fillId="4" borderId="3" xfId="0" applyFont="1" applyFill="1" applyBorder="1" applyProtection="1">
      <protection locked="0"/>
    </xf>
    <xf numFmtId="165" fontId="11" fillId="3" borderId="3" xfId="0" applyFont="1" applyFill="1" applyBorder="1" applyProtection="1">
      <protection locked="0"/>
    </xf>
    <xf numFmtId="14" fontId="11" fillId="3" borderId="0" xfId="0" applyNumberFormat="1" applyFont="1" applyFill="1" applyBorder="1" applyProtection="1">
      <protection locked="0"/>
    </xf>
    <xf numFmtId="165" fontId="15" fillId="0" borderId="14" xfId="0" applyFont="1" applyBorder="1" applyAlignment="1" applyProtection="1">
      <alignment horizontal="left"/>
    </xf>
    <xf numFmtId="165" fontId="2" fillId="0" borderId="15" xfId="0" applyFont="1" applyBorder="1" applyAlignment="1" applyProtection="1">
      <alignment horizontal="right"/>
    </xf>
    <xf numFmtId="165" fontId="15" fillId="0" borderId="15" xfId="0" applyFont="1" applyBorder="1" applyProtection="1"/>
    <xf numFmtId="165" fontId="19" fillId="3" borderId="16" xfId="0" applyFont="1" applyFill="1" applyBorder="1" applyAlignment="1" applyProtection="1">
      <alignment vertical="top" wrapText="1"/>
    </xf>
    <xf numFmtId="165" fontId="13" fillId="3" borderId="17" xfId="0" applyFont="1" applyFill="1" applyBorder="1" applyAlignment="1" applyProtection="1">
      <alignment vertical="top"/>
    </xf>
    <xf numFmtId="165" fontId="13" fillId="3" borderId="17" xfId="0" applyFont="1" applyFill="1" applyBorder="1" applyAlignment="1">
      <alignment vertical="top"/>
    </xf>
    <xf numFmtId="165" fontId="13" fillId="0" borderId="22" xfId="0" applyFont="1" applyBorder="1" applyProtection="1"/>
    <xf numFmtId="165" fontId="13" fillId="0" borderId="18" xfId="0" applyFont="1" applyBorder="1" applyProtection="1"/>
    <xf numFmtId="165" fontId="11" fillId="0" borderId="19" xfId="0" applyNumberFormat="1" applyFont="1" applyBorder="1" applyAlignment="1" applyProtection="1">
      <alignment horizontal="left"/>
    </xf>
    <xf numFmtId="165" fontId="13" fillId="0" borderId="19" xfId="0" applyFont="1" applyBorder="1" applyProtection="1"/>
    <xf numFmtId="165" fontId="11" fillId="0" borderId="19" xfId="0" applyFont="1" applyBorder="1" applyProtection="1"/>
    <xf numFmtId="165" fontId="13" fillId="0" borderId="20" xfId="0" applyFont="1" applyBorder="1" applyProtection="1"/>
    <xf numFmtId="165" fontId="16" fillId="0" borderId="21" xfId="0" applyFont="1" applyBorder="1" applyAlignment="1" applyProtection="1"/>
    <xf numFmtId="165" fontId="16" fillId="3" borderId="23" xfId="0" applyFont="1" applyFill="1" applyBorder="1" applyAlignment="1" applyProtection="1"/>
    <xf numFmtId="165" fontId="4" fillId="3" borderId="18" xfId="0" applyNumberFormat="1" applyFont="1" applyFill="1" applyBorder="1" applyProtection="1"/>
    <xf numFmtId="165" fontId="5" fillId="3" borderId="19" xfId="0" applyNumberFormat="1" applyFont="1" applyFill="1" applyBorder="1" applyProtection="1"/>
    <xf numFmtId="165" fontId="5" fillId="3" borderId="20" xfId="0" applyNumberFormat="1" applyFont="1" applyFill="1" applyBorder="1" applyProtection="1"/>
    <xf numFmtId="165" fontId="20" fillId="3" borderId="19" xfId="0" applyFont="1" applyFill="1" applyBorder="1" applyAlignment="1" applyProtection="1">
      <alignment vertical="top"/>
    </xf>
    <xf numFmtId="165" fontId="45" fillId="0" borderId="0" xfId="0" applyFont="1"/>
    <xf numFmtId="165" fontId="46" fillId="0" borderId="0" xfId="0" applyFont="1"/>
    <xf numFmtId="165" fontId="47" fillId="0" borderId="0" xfId="0" applyFont="1"/>
    <xf numFmtId="164" fontId="3" fillId="6" borderId="0" xfId="0" applyNumberFormat="1" applyFont="1" applyFill="1" applyAlignment="1" applyProtection="1">
      <alignment horizontal="right"/>
      <protection locked="0" hidden="1"/>
    </xf>
    <xf numFmtId="167" fontId="11" fillId="7" borderId="3" xfId="0" applyNumberFormat="1" applyFont="1" applyFill="1" applyBorder="1" applyAlignment="1" applyProtection="1">
      <alignment horizontal="right"/>
      <protection locked="0"/>
    </xf>
    <xf numFmtId="167" fontId="11" fillId="8" borderId="2" xfId="0" applyNumberFormat="1" applyFont="1" applyFill="1" applyBorder="1" applyAlignment="1" applyProtection="1">
      <alignment horizontal="right"/>
      <protection locked="0"/>
    </xf>
    <xf numFmtId="1" fontId="11" fillId="8" borderId="2" xfId="0" applyNumberFormat="1" applyFont="1" applyFill="1" applyBorder="1" applyAlignment="1" applyProtection="1">
      <alignment horizontal="center"/>
      <protection locked="0"/>
    </xf>
    <xf numFmtId="9" fontId="11" fillId="8" borderId="2" xfId="2" applyFont="1" applyFill="1" applyBorder="1" applyAlignment="1" applyProtection="1">
      <alignment horizontal="center"/>
      <protection locked="0"/>
    </xf>
    <xf numFmtId="1" fontId="11" fillId="8" borderId="3" xfId="0" applyNumberFormat="1" applyFont="1" applyFill="1" applyBorder="1" applyAlignment="1" applyProtection="1">
      <alignment horizontal="center"/>
      <protection locked="0"/>
    </xf>
    <xf numFmtId="9" fontId="11" fillId="8" borderId="3" xfId="2" applyFont="1" applyFill="1" applyBorder="1" applyAlignment="1" applyProtection="1">
      <alignment horizontal="center"/>
      <protection locked="0"/>
    </xf>
    <xf numFmtId="1" fontId="11" fillId="7" borderId="3" xfId="0" applyNumberFormat="1" applyFont="1" applyFill="1" applyBorder="1" applyAlignment="1" applyProtection="1">
      <alignment horizontal="center"/>
      <protection locked="0"/>
    </xf>
    <xf numFmtId="9" fontId="11" fillId="7" borderId="3" xfId="2" applyFont="1" applyFill="1" applyBorder="1" applyAlignment="1" applyProtection="1">
      <alignment horizontal="center"/>
      <protection locked="0"/>
    </xf>
    <xf numFmtId="165" fontId="11" fillId="2" borderId="2" xfId="0" applyFont="1" applyFill="1" applyBorder="1" applyAlignment="1" applyProtection="1">
      <alignment wrapText="1"/>
      <protection locked="0"/>
    </xf>
    <xf numFmtId="165" fontId="11" fillId="2" borderId="3" xfId="0" applyFont="1" applyFill="1" applyBorder="1" applyAlignment="1" applyProtection="1">
      <alignment wrapText="1"/>
      <protection locked="0"/>
    </xf>
    <xf numFmtId="165" fontId="30" fillId="0" borderId="0" xfId="0" applyFont="1" applyProtection="1">
      <protection locked="0"/>
    </xf>
    <xf numFmtId="14" fontId="30" fillId="0" borderId="0" xfId="0" applyNumberFormat="1" applyFont="1" applyProtection="1">
      <protection locked="0"/>
    </xf>
    <xf numFmtId="168" fontId="30" fillId="0" borderId="0" xfId="3" applyNumberFormat="1" applyFont="1" applyProtection="1">
      <protection locked="0"/>
    </xf>
    <xf numFmtId="165" fontId="52" fillId="0" borderId="0" xfId="0" applyFont="1" applyAlignment="1" applyProtection="1">
      <alignment wrapText="1"/>
    </xf>
    <xf numFmtId="165" fontId="33" fillId="0" borderId="0" xfId="0" applyFont="1" applyAlignment="1" applyProtection="1">
      <alignment wrapText="1"/>
    </xf>
    <xf numFmtId="164" fontId="32" fillId="0" borderId="0" xfId="0" applyNumberFormat="1" applyFont="1" applyProtection="1"/>
    <xf numFmtId="164" fontId="0" fillId="0" borderId="0" xfId="0" applyNumberFormat="1" applyProtection="1"/>
    <xf numFmtId="164" fontId="22" fillId="0" borderId="0" xfId="4" applyNumberFormat="1" applyProtection="1"/>
    <xf numFmtId="164" fontId="50" fillId="0" borderId="0" xfId="0" applyNumberFormat="1" applyFont="1" applyProtection="1"/>
    <xf numFmtId="165" fontId="0" fillId="0" borderId="0" xfId="0" applyProtection="1"/>
    <xf numFmtId="165" fontId="50" fillId="0" borderId="0" xfId="0" applyFont="1" applyProtection="1"/>
    <xf numFmtId="165" fontId="18" fillId="0" borderId="0" xfId="0" applyFont="1" applyProtection="1"/>
    <xf numFmtId="165" fontId="10" fillId="0" borderId="0" xfId="0" applyFont="1" applyProtection="1"/>
    <xf numFmtId="165" fontId="35" fillId="0" borderId="0" xfId="0" applyFont="1" applyFill="1" applyProtection="1"/>
    <xf numFmtId="165" fontId="0" fillId="0" borderId="0" xfId="0" applyFont="1" applyProtection="1"/>
    <xf numFmtId="165" fontId="33" fillId="0" borderId="0" xfId="0" applyFont="1" applyProtection="1"/>
    <xf numFmtId="165" fontId="34" fillId="0" borderId="0" xfId="0" applyFont="1" applyProtection="1"/>
    <xf numFmtId="165" fontId="31" fillId="0" borderId="0" xfId="0" applyFont="1" applyProtection="1"/>
    <xf numFmtId="165" fontId="7" fillId="0" borderId="0" xfId="0" applyFont="1" applyAlignment="1" applyProtection="1">
      <alignment horizontal="left" vertical="center" readingOrder="1"/>
    </xf>
    <xf numFmtId="165" fontId="3" fillId="0" borderId="0" xfId="0" applyFont="1" applyAlignment="1" applyProtection="1">
      <alignment horizontal="left" vertical="center" readingOrder="1"/>
    </xf>
    <xf numFmtId="165" fontId="29" fillId="0" borderId="0" xfId="0" applyFont="1" applyAlignment="1" applyProtection="1">
      <alignment horizontal="left" vertical="center" readingOrder="1"/>
    </xf>
    <xf numFmtId="165" fontId="0" fillId="0" borderId="0" xfId="0" applyProtection="1">
      <protection locked="0"/>
    </xf>
    <xf numFmtId="165" fontId="36" fillId="0" borderId="0" xfId="0" applyFont="1" applyProtection="1">
      <protection locked="0"/>
    </xf>
    <xf numFmtId="170" fontId="11" fillId="0" borderId="3" xfId="0" applyNumberFormat="1" applyFont="1" applyFill="1" applyBorder="1" applyProtection="1">
      <protection hidden="1"/>
    </xf>
    <xf numFmtId="1" fontId="11" fillId="0" borderId="3" xfId="0" applyNumberFormat="1" applyFont="1" applyFill="1" applyBorder="1" applyAlignment="1" applyProtection="1">
      <alignment horizontal="center"/>
      <protection hidden="1"/>
    </xf>
    <xf numFmtId="1" fontId="11" fillId="0" borderId="3" xfId="2" applyNumberFormat="1" applyFont="1" applyFill="1" applyBorder="1" applyAlignment="1" applyProtection="1">
      <alignment horizontal="center"/>
      <protection hidden="1"/>
    </xf>
    <xf numFmtId="1" fontId="11" fillId="2" borderId="3" xfId="0" applyNumberFormat="1" applyFont="1" applyFill="1" applyBorder="1" applyAlignment="1" applyProtection="1">
      <alignment horizontal="center"/>
      <protection hidden="1"/>
    </xf>
    <xf numFmtId="1" fontId="11" fillId="2" borderId="3" xfId="2" applyNumberFormat="1" applyFont="1" applyFill="1" applyBorder="1" applyAlignment="1" applyProtection="1">
      <alignment horizontal="center"/>
      <protection hidden="1"/>
    </xf>
    <xf numFmtId="170" fontId="11" fillId="2" borderId="3" xfId="0" applyNumberFormat="1" applyFont="1" applyFill="1" applyBorder="1" applyProtection="1">
      <protection hidden="1"/>
    </xf>
    <xf numFmtId="170" fontId="11" fillId="2" borderId="2" xfId="0" applyNumberFormat="1" applyFont="1" applyFill="1" applyBorder="1" applyProtection="1">
      <protection locked="0" hidden="1"/>
    </xf>
    <xf numFmtId="170" fontId="11" fillId="0" borderId="3" xfId="0" applyNumberFormat="1" applyFont="1" applyFill="1" applyBorder="1" applyProtection="1">
      <protection locked="0" hidden="1"/>
    </xf>
    <xf numFmtId="1" fontId="11" fillId="2" borderId="2" xfId="0" applyNumberFormat="1" applyFont="1" applyFill="1" applyBorder="1" applyAlignment="1" applyProtection="1">
      <alignment horizontal="center"/>
      <protection locked="0" hidden="1"/>
    </xf>
    <xf numFmtId="1" fontId="11" fillId="2" borderId="2" xfId="2" applyNumberFormat="1" applyFont="1" applyFill="1" applyBorder="1" applyAlignment="1" applyProtection="1">
      <alignment horizontal="center"/>
      <protection locked="0" hidden="1"/>
    </xf>
    <xf numFmtId="1" fontId="11" fillId="0" borderId="3" xfId="0" applyNumberFormat="1" applyFont="1" applyFill="1" applyBorder="1" applyAlignment="1" applyProtection="1">
      <alignment horizontal="center"/>
      <protection locked="0" hidden="1"/>
    </xf>
    <xf numFmtId="1" fontId="11" fillId="0" borderId="3" xfId="2" applyNumberFormat="1" applyFont="1" applyFill="1" applyBorder="1" applyAlignment="1" applyProtection="1">
      <alignment horizontal="center"/>
      <protection locked="0" hidden="1"/>
    </xf>
    <xf numFmtId="1" fontId="11" fillId="2" borderId="3" xfId="0" applyNumberFormat="1" applyFont="1" applyFill="1" applyBorder="1" applyAlignment="1" applyProtection="1">
      <alignment horizontal="center"/>
      <protection locked="0" hidden="1"/>
    </xf>
    <xf numFmtId="1" fontId="11" fillId="2" borderId="3" xfId="2" applyNumberFormat="1" applyFont="1" applyFill="1" applyBorder="1" applyAlignment="1" applyProtection="1">
      <alignment horizontal="center"/>
      <protection locked="0" hidden="1"/>
    </xf>
    <xf numFmtId="167" fontId="11" fillId="10" borderId="3" xfId="0" applyNumberFormat="1" applyFont="1" applyFill="1" applyBorder="1" applyAlignment="1" applyProtection="1">
      <alignment horizontal="right"/>
      <protection locked="0"/>
    </xf>
    <xf numFmtId="167" fontId="11" fillId="11" borderId="3" xfId="0" applyNumberFormat="1" applyFont="1" applyFill="1" applyBorder="1" applyAlignment="1" applyProtection="1">
      <alignment horizontal="right"/>
      <protection locked="0"/>
    </xf>
    <xf numFmtId="165" fontId="51" fillId="9" borderId="25" xfId="4" applyFont="1" applyFill="1" applyBorder="1" applyAlignment="1" applyProtection="1">
      <alignment horizontal="center" vertical="center"/>
    </xf>
    <xf numFmtId="165" fontId="51" fillId="9" borderId="26" xfId="4" applyFont="1" applyFill="1" applyBorder="1" applyAlignment="1" applyProtection="1">
      <alignment horizontal="center" vertical="center"/>
    </xf>
    <xf numFmtId="165" fontId="51" fillId="9" borderId="27" xfId="4" applyFont="1" applyFill="1" applyBorder="1" applyAlignment="1" applyProtection="1">
      <alignment horizontal="center" vertical="center"/>
    </xf>
    <xf numFmtId="166" fontId="11" fillId="3" borderId="24" xfId="0" applyNumberFormat="1" applyFont="1" applyFill="1" applyBorder="1" applyAlignment="1" applyProtection="1">
      <alignment horizontal="center" vertical="center" textRotation="90"/>
    </xf>
    <xf numFmtId="165" fontId="12" fillId="0" borderId="14" xfId="0" applyFont="1" applyBorder="1" applyAlignment="1" applyProtection="1">
      <alignment horizontal="left"/>
    </xf>
    <xf numFmtId="165" fontId="12" fillId="0" borderId="15" xfId="0" applyFont="1" applyBorder="1" applyAlignment="1" applyProtection="1">
      <alignment horizontal="left"/>
    </xf>
    <xf numFmtId="165" fontId="12" fillId="0" borderId="17" xfId="0" applyFont="1" applyBorder="1" applyAlignment="1" applyProtection="1">
      <alignment horizontal="left"/>
    </xf>
    <xf numFmtId="165" fontId="12" fillId="0" borderId="22" xfId="0" applyFont="1" applyBorder="1" applyAlignment="1" applyProtection="1">
      <alignment horizontal="left"/>
    </xf>
    <xf numFmtId="165" fontId="20" fillId="3" borderId="19" xfId="0" applyFont="1" applyFill="1" applyBorder="1" applyAlignment="1" applyProtection="1">
      <alignment horizontal="left" vertical="top"/>
    </xf>
    <xf numFmtId="165" fontId="20" fillId="3" borderId="16" xfId="0" applyFont="1" applyFill="1" applyBorder="1" applyAlignment="1" applyProtection="1">
      <alignment horizontal="left"/>
    </xf>
    <xf numFmtId="165" fontId="20" fillId="3" borderId="17" xfId="0" applyFont="1" applyFill="1" applyBorder="1" applyAlignment="1" applyProtection="1">
      <alignment horizontal="left"/>
    </xf>
    <xf numFmtId="14" fontId="20" fillId="3" borderId="17" xfId="0" applyNumberFormat="1" applyFont="1" applyFill="1" applyBorder="1" applyAlignment="1" applyProtection="1">
      <alignment horizontal="left"/>
      <protection locked="0"/>
    </xf>
    <xf numFmtId="165" fontId="20" fillId="3" borderId="17" xfId="0" applyFont="1" applyFill="1" applyBorder="1" applyAlignment="1" applyProtection="1">
      <alignment horizontal="left"/>
      <protection locked="0"/>
    </xf>
    <xf numFmtId="165" fontId="20" fillId="3" borderId="17" xfId="0" applyFont="1" applyFill="1" applyBorder="1" applyAlignment="1" applyProtection="1">
      <alignment horizontal="center"/>
    </xf>
    <xf numFmtId="165" fontId="20" fillId="3" borderId="0" xfId="0" applyFont="1" applyFill="1" applyBorder="1" applyAlignment="1" applyProtection="1">
      <alignment horizontal="center"/>
    </xf>
    <xf numFmtId="165" fontId="20" fillId="3" borderId="23" xfId="0" applyFont="1" applyFill="1" applyBorder="1" applyAlignment="1" applyProtection="1">
      <alignment horizontal="center"/>
    </xf>
    <xf numFmtId="0" fontId="2" fillId="0" borderId="15" xfId="0" applyNumberFormat="1" applyFont="1" applyFill="1" applyBorder="1" applyAlignment="1" applyProtection="1">
      <alignment horizontal="left"/>
    </xf>
    <xf numFmtId="165" fontId="13" fillId="0" borderId="16" xfId="0" applyFont="1" applyBorder="1" applyAlignment="1" applyProtection="1">
      <alignment horizontal="center"/>
    </xf>
    <xf numFmtId="165" fontId="13" fillId="0" borderId="17" xfId="0" applyFont="1" applyBorder="1" applyAlignment="1" applyProtection="1">
      <alignment horizontal="center"/>
    </xf>
    <xf numFmtId="165" fontId="19" fillId="3" borderId="16" xfId="4" applyFont="1" applyFill="1" applyBorder="1" applyAlignment="1">
      <alignment horizontal="center" vertical="top" wrapText="1"/>
    </xf>
    <xf numFmtId="165" fontId="19" fillId="3" borderId="17" xfId="4" applyFont="1" applyFill="1" applyBorder="1" applyAlignment="1">
      <alignment horizontal="center" vertical="top" wrapText="1"/>
    </xf>
    <xf numFmtId="165" fontId="19" fillId="3" borderId="22" xfId="4" applyFont="1" applyFill="1" applyBorder="1" applyAlignment="1">
      <alignment horizontal="center" vertical="top" wrapText="1"/>
    </xf>
    <xf numFmtId="165" fontId="19" fillId="3" borderId="21" xfId="4" applyFont="1" applyFill="1" applyBorder="1" applyAlignment="1">
      <alignment horizontal="center" vertical="top" wrapText="1"/>
    </xf>
    <xf numFmtId="165" fontId="19" fillId="3" borderId="0" xfId="4" applyFont="1" applyFill="1" applyBorder="1" applyAlignment="1">
      <alignment horizontal="center" vertical="top" wrapText="1"/>
    </xf>
    <xf numFmtId="165" fontId="19" fillId="3" borderId="23" xfId="4" applyFont="1" applyFill="1" applyBorder="1" applyAlignment="1">
      <alignment horizontal="center" vertical="top" wrapText="1"/>
    </xf>
    <xf numFmtId="165" fontId="19" fillId="3" borderId="18" xfId="4" applyFont="1" applyFill="1" applyBorder="1" applyAlignment="1">
      <alignment horizontal="center" vertical="top" wrapText="1"/>
    </xf>
    <xf numFmtId="165" fontId="19" fillId="3" borderId="19" xfId="4" applyFont="1" applyFill="1" applyBorder="1" applyAlignment="1">
      <alignment horizontal="center" vertical="top" wrapText="1"/>
    </xf>
    <xf numFmtId="165" fontId="19" fillId="3" borderId="20" xfId="4" applyFont="1" applyFill="1" applyBorder="1" applyAlignment="1">
      <alignment horizontal="center" vertical="top" wrapText="1"/>
    </xf>
    <xf numFmtId="165" fontId="19" fillId="3" borderId="17" xfId="0" applyFont="1" applyFill="1" applyBorder="1" applyAlignment="1">
      <alignment horizontal="center" vertical="top" wrapText="1"/>
    </xf>
    <xf numFmtId="165" fontId="3" fillId="0" borderId="17" xfId="0" applyNumberFormat="1" applyFont="1" applyFill="1" applyBorder="1" applyAlignment="1" applyProtection="1">
      <alignment horizontal="center"/>
    </xf>
    <xf numFmtId="165" fontId="2" fillId="0" borderId="15" xfId="0" applyNumberFormat="1" applyFont="1" applyFill="1" applyBorder="1" applyAlignment="1" applyProtection="1">
      <alignment horizontal="left"/>
    </xf>
    <xf numFmtId="165" fontId="49" fillId="3" borderId="0" xfId="4" applyFont="1" applyFill="1" applyBorder="1" applyAlignment="1" applyProtection="1">
      <alignment horizontal="left" vertical="top"/>
    </xf>
    <xf numFmtId="165" fontId="49" fillId="3" borderId="23" xfId="4" applyFont="1" applyFill="1" applyBorder="1" applyAlignment="1" applyProtection="1">
      <alignment horizontal="left" vertical="top"/>
    </xf>
  </cellXfs>
  <cellStyles count="6">
    <cellStyle name="Comma" xfId="3" builtinId="3"/>
    <cellStyle name="Comma 2" xfId="5"/>
    <cellStyle name="Excel_BuiltIn_Hyperlink" xfId="1"/>
    <cellStyle name="Excel_BuiltIn_Percent" xfId="2"/>
    <cellStyle name="Hyperlink" xfId="4" builtinId="8"/>
    <cellStyle name="Normal" xfId="0" builtinId="0"/>
  </cellStyles>
  <dxfs count="18">
    <dxf>
      <fill>
        <patternFill patternType="solid">
          <fgColor rgb="FFFFC000"/>
          <bgColor rgb="FFFFC000"/>
        </patternFill>
      </fill>
    </dxf>
    <dxf>
      <fill>
        <patternFill>
          <bgColor theme="9" tint="0.79998168889431442"/>
        </patternFill>
      </fill>
    </dxf>
    <dxf>
      <fill>
        <patternFill patternType="solid">
          <fgColor rgb="FF808080"/>
          <bgColor rgb="FF808080"/>
        </patternFill>
      </fill>
    </dxf>
    <dxf>
      <fill>
        <patternFill patternType="solid">
          <fgColor rgb="FF99CCFF"/>
          <bgColor rgb="FF99CCFF"/>
        </patternFill>
      </fill>
    </dxf>
    <dxf>
      <fill>
        <patternFill patternType="solid">
          <fgColor rgb="FFFFC000"/>
          <bgColor rgb="FFFFC000"/>
        </patternFill>
      </fill>
    </dxf>
    <dxf>
      <fill>
        <patternFill>
          <bgColor theme="9" tint="0.79998168889431442"/>
        </patternFill>
      </fill>
    </dxf>
    <dxf>
      <fill>
        <patternFill patternType="solid">
          <fgColor rgb="FF808080"/>
          <bgColor rgb="FF808080"/>
        </patternFill>
      </fill>
    </dxf>
    <dxf>
      <fill>
        <patternFill patternType="solid">
          <fgColor rgb="FF99CCFF"/>
          <bgColor rgb="FF99CCFF"/>
        </patternFill>
      </fill>
    </dxf>
    <dxf>
      <fill>
        <patternFill patternType="solid">
          <fgColor rgb="FFFFC000"/>
          <bgColor rgb="FFFFC000"/>
        </patternFill>
      </fill>
    </dxf>
    <dxf>
      <fill>
        <patternFill>
          <bgColor theme="9" tint="0.79998168889431442"/>
        </patternFill>
      </fill>
    </dxf>
    <dxf>
      <fill>
        <patternFill patternType="solid">
          <fgColor rgb="FF808080"/>
          <bgColor rgb="FF808080"/>
        </patternFill>
      </fill>
    </dxf>
    <dxf>
      <fill>
        <patternFill patternType="solid">
          <fgColor rgb="FF99CCFF"/>
          <bgColor rgb="FF99CCFF"/>
        </patternFill>
      </fill>
    </dxf>
    <dxf>
      <fill>
        <patternFill patternType="solid">
          <fgColor rgb="FFFFC000"/>
          <bgColor rgb="FFFFC000"/>
        </patternFill>
      </fill>
    </dxf>
    <dxf>
      <fill>
        <patternFill>
          <bgColor theme="9" tint="0.79998168889431442"/>
        </patternFill>
      </fill>
    </dxf>
    <dxf>
      <fill>
        <patternFill patternType="solid">
          <fgColor rgb="FF808080"/>
          <bgColor rgb="FF808080"/>
        </patternFill>
      </fill>
    </dxf>
    <dxf>
      <fill>
        <patternFill patternType="solid">
          <fgColor rgb="FF99CCFF"/>
          <bgColor rgb="FF99CCFF"/>
        </patternFill>
      </fill>
    </dxf>
    <dxf>
      <fill>
        <patternFill patternType="solid">
          <fgColor rgb="FF5F5F5F"/>
          <bgColor rgb="FF5F5F5F"/>
        </patternFill>
      </fill>
    </dxf>
    <dxf>
      <fill>
        <patternFill patternType="solid">
          <fgColor rgb="FF6699FF"/>
          <bgColor rgb="FF6699FF"/>
        </patternFill>
      </fill>
    </dxf>
  </dxfs>
  <tableStyles count="0" defaultTableStyle="TableStyleMedium2" defaultPivotStyle="PivotStyleLight16"/>
  <colors>
    <mruColors>
      <color rgb="FF66FF66"/>
      <color rgb="FF33CC33"/>
      <color rgb="FFCCCC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Scroll" dx="21" fmlaLink="IO1" horiz="1" max="200" page="4" val="0"/>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tmp"/><Relationship Id="rId2" Type="http://schemas.openxmlformats.org/officeDocument/2006/relationships/image" Target="../media/image6.tmp"/><Relationship Id="rId1" Type="http://schemas.openxmlformats.org/officeDocument/2006/relationships/image" Target="../media/image5.png"/><Relationship Id="rId4" Type="http://schemas.openxmlformats.org/officeDocument/2006/relationships/image" Target="../media/image8.tmp"/></Relationships>
</file>

<file path=xl/drawings/drawing1.xml><?xml version="1.0" encoding="utf-8"?>
<xdr:wsDr xmlns:xdr="http://schemas.openxmlformats.org/drawingml/2006/spreadsheetDrawing" xmlns:a="http://schemas.openxmlformats.org/drawingml/2006/main">
  <xdr:twoCellAnchor editAs="oneCell">
    <xdr:from>
      <xdr:col>9</xdr:col>
      <xdr:colOff>323850</xdr:colOff>
      <xdr:row>44</xdr:row>
      <xdr:rowOff>180975</xdr:rowOff>
    </xdr:from>
    <xdr:to>
      <xdr:col>16</xdr:col>
      <xdr:colOff>152972</xdr:colOff>
      <xdr:row>58</xdr:row>
      <xdr:rowOff>133716</xdr:rowOff>
    </xdr:to>
    <xdr:pic>
      <xdr:nvPicPr>
        <xdr:cNvPr id="4" name="Picture 3"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0925" y="6086475"/>
          <a:ext cx="4096322" cy="2619741"/>
        </a:xfrm>
        <a:prstGeom prst="rect">
          <a:avLst/>
        </a:prstGeom>
      </xdr:spPr>
    </xdr:pic>
    <xdr:clientData/>
  </xdr:twoCellAnchor>
  <xdr:twoCellAnchor editAs="oneCell">
    <xdr:from>
      <xdr:col>0</xdr:col>
      <xdr:colOff>104775</xdr:colOff>
      <xdr:row>45</xdr:row>
      <xdr:rowOff>28575</xdr:rowOff>
    </xdr:from>
    <xdr:to>
      <xdr:col>2</xdr:col>
      <xdr:colOff>104775</xdr:colOff>
      <xdr:row>58</xdr:row>
      <xdr:rowOff>30667</xdr:rowOff>
    </xdr:to>
    <xdr:pic>
      <xdr:nvPicPr>
        <xdr:cNvPr id="5" name="Picture 4"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6124575"/>
          <a:ext cx="3105150" cy="2478592"/>
        </a:xfrm>
        <a:prstGeom prst="rect">
          <a:avLst/>
        </a:prstGeom>
      </xdr:spPr>
    </xdr:pic>
    <xdr:clientData/>
  </xdr:twoCellAnchor>
  <xdr:twoCellAnchor editAs="oneCell">
    <xdr:from>
      <xdr:col>3</xdr:col>
      <xdr:colOff>66675</xdr:colOff>
      <xdr:row>45</xdr:row>
      <xdr:rowOff>9525</xdr:rowOff>
    </xdr:from>
    <xdr:to>
      <xdr:col>9</xdr:col>
      <xdr:colOff>133870</xdr:colOff>
      <xdr:row>58</xdr:row>
      <xdr:rowOff>19397</xdr:rowOff>
    </xdr:to>
    <xdr:pic>
      <xdr:nvPicPr>
        <xdr:cNvPr id="6" name="Picture 5"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86150" y="6105525"/>
          <a:ext cx="3724795" cy="2486372"/>
        </a:xfrm>
        <a:prstGeom prst="rect">
          <a:avLst/>
        </a:prstGeom>
      </xdr:spPr>
    </xdr:pic>
    <xdr:clientData/>
  </xdr:twoCellAnchor>
  <xdr:twoCellAnchor editAs="oneCell">
    <xdr:from>
      <xdr:col>5</xdr:col>
      <xdr:colOff>419100</xdr:colOff>
      <xdr:row>0</xdr:row>
      <xdr:rowOff>0</xdr:rowOff>
    </xdr:from>
    <xdr:to>
      <xdr:col>9</xdr:col>
      <xdr:colOff>590550</xdr:colOff>
      <xdr:row>1</xdr:row>
      <xdr:rowOff>152399</xdr:rowOff>
    </xdr:to>
    <xdr:pic>
      <xdr:nvPicPr>
        <xdr:cNvPr id="7"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53050" y="0"/>
          <a:ext cx="2609850" cy="352424"/>
        </a:xfrm>
        <a:prstGeom prst="rect">
          <a:avLst/>
        </a:prstGeom>
      </xdr:spPr>
    </xdr:pic>
    <xdr:clientData/>
  </xdr:twoCellAnchor>
  <xdr:twoCellAnchor>
    <xdr:from>
      <xdr:col>4</xdr:col>
      <xdr:colOff>409575</xdr:colOff>
      <xdr:row>60</xdr:row>
      <xdr:rowOff>85725</xdr:rowOff>
    </xdr:from>
    <xdr:to>
      <xdr:col>7</xdr:col>
      <xdr:colOff>581025</xdr:colOff>
      <xdr:row>66</xdr:row>
      <xdr:rowOff>114300</xdr:rowOff>
    </xdr:to>
    <xdr:sp macro="" textlink="">
      <xdr:nvSpPr>
        <xdr:cNvPr id="8" name="TextBox 7"/>
        <xdr:cNvSpPr txBox="1"/>
      </xdr:nvSpPr>
      <xdr:spPr>
        <a:xfrm>
          <a:off x="4733925" y="11639550"/>
          <a:ext cx="200025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t>duration</a:t>
          </a:r>
          <a:r>
            <a:rPr lang="fr-CH" sz="1100" baseline="0"/>
            <a:t> for any task subtask etc... is</a:t>
          </a:r>
        </a:p>
        <a:p>
          <a:r>
            <a:rPr lang="fr-CH" sz="1100" baseline="0"/>
            <a:t>max(enc date of the subtasks) - start date + 1</a:t>
          </a:r>
        </a:p>
        <a:p>
          <a:r>
            <a:rPr lang="fr-CH" sz="1100"/>
            <a:t>e.g.:=MAX(F9:F14)-E8+1</a:t>
          </a:r>
        </a:p>
      </xdr:txBody>
    </xdr:sp>
    <xdr:clientData/>
  </xdr:twoCellAnchor>
  <xdr:twoCellAnchor>
    <xdr:from>
      <xdr:col>0</xdr:col>
      <xdr:colOff>561975</xdr:colOff>
      <xdr:row>58</xdr:row>
      <xdr:rowOff>114301</xdr:rowOff>
    </xdr:from>
    <xdr:to>
      <xdr:col>1</xdr:col>
      <xdr:colOff>161925</xdr:colOff>
      <xdr:row>67</xdr:row>
      <xdr:rowOff>38101</xdr:rowOff>
    </xdr:to>
    <xdr:sp macro="" textlink="">
      <xdr:nvSpPr>
        <xdr:cNvPr id="9" name="TextBox 8"/>
        <xdr:cNvSpPr txBox="1"/>
      </xdr:nvSpPr>
      <xdr:spPr>
        <a:xfrm>
          <a:off x="561975" y="11287126"/>
          <a:ext cx="199072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t>Start date for any task is the </a:t>
          </a:r>
        </a:p>
        <a:p>
          <a:r>
            <a:rPr lang="fr-CH" sz="1100" baseline="0"/>
            <a:t>min(all subtasks)</a:t>
          </a:r>
        </a:p>
        <a:p>
          <a:endParaRPr lang="fr-CH" sz="1100" baseline="0"/>
        </a:p>
        <a:p>
          <a:r>
            <a:rPr lang="fr-CH" sz="1100" baseline="0"/>
            <a:t>eg: =MIN(E20:E26)</a:t>
          </a:r>
        </a:p>
        <a:p>
          <a:endParaRPr lang="fr-CH" sz="1100" baseline="0"/>
        </a:p>
        <a:p>
          <a:r>
            <a:rPr lang="fr-CH" sz="1100" baseline="0"/>
            <a:t>End date: is the start date + duration - 1</a:t>
          </a:r>
        </a:p>
        <a:p>
          <a:r>
            <a:rPr lang="fr-CH" sz="1100" baseline="0"/>
            <a:t>e.g.:=E38+G38-1</a:t>
          </a:r>
          <a:endParaRPr lang="fr-CH" sz="1100"/>
        </a:p>
      </xdr:txBody>
    </xdr:sp>
    <xdr:clientData/>
  </xdr:twoCellAnchor>
  <xdr:twoCellAnchor>
    <xdr:from>
      <xdr:col>10</xdr:col>
      <xdr:colOff>504825</xdr:colOff>
      <xdr:row>60</xdr:row>
      <xdr:rowOff>28575</xdr:rowOff>
    </xdr:from>
    <xdr:to>
      <xdr:col>14</xdr:col>
      <xdr:colOff>47625</xdr:colOff>
      <xdr:row>67</xdr:row>
      <xdr:rowOff>114300</xdr:rowOff>
    </xdr:to>
    <xdr:sp macro="" textlink="">
      <xdr:nvSpPr>
        <xdr:cNvPr id="10" name="TextBox 9"/>
        <xdr:cNvSpPr txBox="1"/>
      </xdr:nvSpPr>
      <xdr:spPr>
        <a:xfrm>
          <a:off x="8486775" y="11582400"/>
          <a:ext cx="1981200"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t>Percentage completed of a task</a:t>
          </a:r>
        </a:p>
        <a:p>
          <a:r>
            <a:rPr lang="fr-CH" sz="1100"/>
            <a:t>=SUMPRODUCT(duration of subtasks;percentages of subtask)/SUM(duration of subtasks)</a:t>
          </a:r>
        </a:p>
        <a:p>
          <a:r>
            <a:rPr lang="fr-CH" sz="1100"/>
            <a:t>eg:=SUMPRODUCT(G39:G41;H39:H41)/SUM(G39:G41)</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4</xdr:row>
          <xdr:rowOff>142875</xdr:rowOff>
        </xdr:from>
        <xdr:to>
          <xdr:col>243</xdr:col>
          <xdr:colOff>9525</xdr:colOff>
          <xdr:row>6</xdr:row>
          <xdr:rowOff>57150</xdr:rowOff>
        </xdr:to>
        <xdr:sp macro="" textlink="">
          <xdr:nvSpPr>
            <xdr:cNvPr id="1025" name="Scroll Bar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12</xdr:col>
      <xdr:colOff>9525</xdr:colOff>
      <xdr:row>0</xdr:row>
      <xdr:rowOff>0</xdr:rowOff>
    </xdr:from>
    <xdr:to>
      <xdr:col>64</xdr:col>
      <xdr:colOff>22413</xdr:colOff>
      <xdr:row>0</xdr:row>
      <xdr:rowOff>230494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1466" y="0"/>
          <a:ext cx="1761006" cy="230494"/>
        </a:xfrm>
        <a:prstGeom prst="rect">
          <a:avLst/>
        </a:prstGeom>
      </xdr:spPr>
    </xdr:pic>
    <xdr:clientData/>
  </xdr:twoCellAnchor>
  <xdr:twoCellAnchor>
    <xdr:from>
      <xdr:col>97</xdr:col>
      <xdr:colOff>19050</xdr:colOff>
      <xdr:row>43</xdr:row>
      <xdr:rowOff>104774</xdr:rowOff>
    </xdr:from>
    <xdr:to>
      <xdr:col>167</xdr:col>
      <xdr:colOff>19050</xdr:colOff>
      <xdr:row>50</xdr:row>
      <xdr:rowOff>9524</xdr:rowOff>
    </xdr:to>
    <xdr:sp macro="" textlink="">
      <xdr:nvSpPr>
        <xdr:cNvPr id="2" name="TextBox 1"/>
        <xdr:cNvSpPr txBox="1"/>
      </xdr:nvSpPr>
      <xdr:spPr>
        <a:xfrm>
          <a:off x="8134350" y="7562849"/>
          <a:ext cx="200025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t>duration</a:t>
          </a:r>
          <a:r>
            <a:rPr lang="fr-CH" sz="1100" baseline="0"/>
            <a:t> for any task subtask etc... is</a:t>
          </a:r>
        </a:p>
        <a:p>
          <a:r>
            <a:rPr lang="fr-CH" sz="1100" baseline="0"/>
            <a:t>max(enc date of the subtasks) - start date + 1</a:t>
          </a:r>
        </a:p>
        <a:p>
          <a:r>
            <a:rPr lang="fr-CH" sz="1100"/>
            <a:t>e.g.:=MAX(F9:F14)-E8+1</a:t>
          </a:r>
        </a:p>
      </xdr:txBody>
    </xdr:sp>
    <xdr:clientData/>
  </xdr:twoCellAnchor>
  <xdr:twoCellAnchor>
    <xdr:from>
      <xdr:col>4</xdr:col>
      <xdr:colOff>428625</xdr:colOff>
      <xdr:row>42</xdr:row>
      <xdr:rowOff>171450</xdr:rowOff>
    </xdr:from>
    <xdr:to>
      <xdr:col>9</xdr:col>
      <xdr:colOff>219075</xdr:colOff>
      <xdr:row>52</xdr:row>
      <xdr:rowOff>0</xdr:rowOff>
    </xdr:to>
    <xdr:sp macro="" textlink="">
      <xdr:nvSpPr>
        <xdr:cNvPr id="6" name="TextBox 5"/>
        <xdr:cNvSpPr txBox="1"/>
      </xdr:nvSpPr>
      <xdr:spPr>
        <a:xfrm>
          <a:off x="3209925" y="7448550"/>
          <a:ext cx="199072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t>Start date for any task is the </a:t>
          </a:r>
        </a:p>
        <a:p>
          <a:r>
            <a:rPr lang="fr-CH" sz="1100" baseline="0"/>
            <a:t>min(all subtasks)</a:t>
          </a:r>
        </a:p>
        <a:p>
          <a:endParaRPr lang="fr-CH" sz="1100" baseline="0"/>
        </a:p>
        <a:p>
          <a:r>
            <a:rPr lang="fr-CH" sz="1100" baseline="0"/>
            <a:t>eg: =MIN(E20:E26)</a:t>
          </a:r>
        </a:p>
        <a:p>
          <a:endParaRPr lang="fr-CH" sz="1100" baseline="0"/>
        </a:p>
        <a:p>
          <a:r>
            <a:rPr lang="fr-CH" sz="1100" baseline="0"/>
            <a:t>End date: is the start date + duration - 1</a:t>
          </a:r>
        </a:p>
        <a:p>
          <a:r>
            <a:rPr lang="fr-CH" sz="1100" baseline="0"/>
            <a:t>e.g.:=E38+G38-1</a:t>
          </a:r>
          <a:endParaRPr lang="fr-CH" sz="1100"/>
        </a:p>
      </xdr:txBody>
    </xdr:sp>
    <xdr:clientData/>
  </xdr:twoCellAnchor>
  <xdr:twoCellAnchor>
    <xdr:from>
      <xdr:col>11</xdr:col>
      <xdr:colOff>104775</xdr:colOff>
      <xdr:row>42</xdr:row>
      <xdr:rowOff>161924</xdr:rowOff>
    </xdr:from>
    <xdr:to>
      <xdr:col>78</xdr:col>
      <xdr:colOff>9525</xdr:colOff>
      <xdr:row>50</xdr:row>
      <xdr:rowOff>133349</xdr:rowOff>
    </xdr:to>
    <xdr:sp macro="" textlink="">
      <xdr:nvSpPr>
        <xdr:cNvPr id="7" name="TextBox 6"/>
        <xdr:cNvSpPr txBox="1"/>
      </xdr:nvSpPr>
      <xdr:spPr>
        <a:xfrm>
          <a:off x="5600700" y="7439024"/>
          <a:ext cx="1981200"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t>Percentage completed of a task</a:t>
          </a:r>
        </a:p>
        <a:p>
          <a:r>
            <a:rPr lang="fr-CH" sz="1100"/>
            <a:t>=SUMPRODUCT(duration of subtasks;percentages of subtask)/SUM(duration of subtasks)</a:t>
          </a:r>
        </a:p>
        <a:p>
          <a:r>
            <a:rPr lang="fr-CH" sz="1100"/>
            <a:t>eg:=SUMPRODUCT(G39:G41;H39:H41)/SUM(G39:G41)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3352382</xdr:colOff>
      <xdr:row>2</xdr:row>
      <xdr:rowOff>133286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3342857" cy="514286"/>
        </a:xfrm>
        <a:prstGeom prst="rect">
          <a:avLst/>
        </a:prstGeom>
      </xdr:spPr>
    </xdr:pic>
    <xdr:clientData/>
  </xdr:twoCellAnchor>
  <xdr:twoCellAnchor editAs="oneCell">
    <xdr:from>
      <xdr:col>3</xdr:col>
      <xdr:colOff>257175</xdr:colOff>
      <xdr:row>1</xdr:row>
      <xdr:rowOff>123825</xdr:rowOff>
    </xdr:from>
    <xdr:to>
      <xdr:col>12</xdr:col>
      <xdr:colOff>524678</xdr:colOff>
      <xdr:row>10</xdr:row>
      <xdr:rowOff>57400</xdr:rowOff>
    </xdr:to>
    <xdr:pic>
      <xdr:nvPicPr>
        <xdr:cNvPr id="4" name="Picture 3"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19850" y="314325"/>
          <a:ext cx="5753903" cy="1790950"/>
        </a:xfrm>
        <a:prstGeom prst="rect">
          <a:avLst/>
        </a:prstGeom>
      </xdr:spPr>
    </xdr:pic>
    <xdr:clientData/>
  </xdr:twoCellAnchor>
  <xdr:twoCellAnchor>
    <xdr:from>
      <xdr:col>0</xdr:col>
      <xdr:colOff>4616686</xdr:colOff>
      <xdr:row>7</xdr:row>
      <xdr:rowOff>24772</xdr:rowOff>
    </xdr:from>
    <xdr:to>
      <xdr:col>3</xdr:col>
      <xdr:colOff>44686</xdr:colOff>
      <xdr:row>7</xdr:row>
      <xdr:rowOff>157907</xdr:rowOff>
    </xdr:to>
    <xdr:sp macro="" textlink="">
      <xdr:nvSpPr>
        <xdr:cNvPr id="6" name="Right Arrow 5"/>
        <xdr:cNvSpPr/>
      </xdr:nvSpPr>
      <xdr:spPr>
        <a:xfrm rot="20365037">
          <a:off x="4616686" y="1358272"/>
          <a:ext cx="1590675" cy="1331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3</xdr:col>
      <xdr:colOff>266700</xdr:colOff>
      <xdr:row>11</xdr:row>
      <xdr:rowOff>47625</xdr:rowOff>
    </xdr:from>
    <xdr:to>
      <xdr:col>8</xdr:col>
      <xdr:colOff>400494</xdr:colOff>
      <xdr:row>23</xdr:row>
      <xdr:rowOff>76556</xdr:rowOff>
    </xdr:to>
    <xdr:pic>
      <xdr:nvPicPr>
        <xdr:cNvPr id="7" name="Picture 6"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29375" y="2295525"/>
          <a:ext cx="3181794" cy="2553056"/>
        </a:xfrm>
        <a:prstGeom prst="rect">
          <a:avLst/>
        </a:prstGeom>
      </xdr:spPr>
    </xdr:pic>
    <xdr:clientData/>
  </xdr:twoCellAnchor>
  <xdr:twoCellAnchor>
    <xdr:from>
      <xdr:col>0</xdr:col>
      <xdr:colOff>4546135</xdr:colOff>
      <xdr:row>11</xdr:row>
      <xdr:rowOff>115163</xdr:rowOff>
    </xdr:from>
    <xdr:to>
      <xdr:col>3</xdr:col>
      <xdr:colOff>136985</xdr:colOff>
      <xdr:row>12</xdr:row>
      <xdr:rowOff>28738</xdr:rowOff>
    </xdr:to>
    <xdr:sp macro="" textlink="">
      <xdr:nvSpPr>
        <xdr:cNvPr id="8" name="Right Arrow 7"/>
        <xdr:cNvSpPr/>
      </xdr:nvSpPr>
      <xdr:spPr>
        <a:xfrm rot="1760807">
          <a:off x="4546135" y="2363063"/>
          <a:ext cx="1753525" cy="15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3</xdr:col>
      <xdr:colOff>304800</xdr:colOff>
      <xdr:row>27</xdr:row>
      <xdr:rowOff>60297</xdr:rowOff>
    </xdr:from>
    <xdr:to>
      <xdr:col>14</xdr:col>
      <xdr:colOff>172544</xdr:colOff>
      <xdr:row>37</xdr:row>
      <xdr:rowOff>306</xdr:rowOff>
    </xdr:to>
    <xdr:pic>
      <xdr:nvPicPr>
        <xdr:cNvPr id="9" name="Picture 8" descr="Screen Clippi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467475" y="5118072"/>
          <a:ext cx="6573344" cy="1845009"/>
        </a:xfrm>
        <a:prstGeom prst="rect">
          <a:avLst/>
        </a:prstGeom>
      </xdr:spPr>
    </xdr:pic>
    <xdr:clientData/>
  </xdr:twoCellAnchor>
  <xdr:twoCellAnchor>
    <xdr:from>
      <xdr:col>2</xdr:col>
      <xdr:colOff>92474</xdr:colOff>
      <xdr:row>11</xdr:row>
      <xdr:rowOff>87632</xdr:rowOff>
    </xdr:from>
    <xdr:to>
      <xdr:col>2</xdr:col>
      <xdr:colOff>249642</xdr:colOff>
      <xdr:row>27</xdr:row>
      <xdr:rowOff>98796</xdr:rowOff>
    </xdr:to>
    <xdr:sp macro="" textlink="">
      <xdr:nvSpPr>
        <xdr:cNvPr id="10" name="Right Arrow 9"/>
        <xdr:cNvSpPr/>
      </xdr:nvSpPr>
      <xdr:spPr>
        <a:xfrm rot="3554396">
          <a:off x="3937376" y="3786530"/>
          <a:ext cx="3059164" cy="15716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xcelmadeeasy.com/pjm_term_of_use.php" TargetMode="External"/><Relationship Id="rId2" Type="http://schemas.openxmlformats.org/officeDocument/2006/relationships/hyperlink" Target="http://www.excelmadeeasy.com/help_pjm.php" TargetMode="External"/><Relationship Id="rId1" Type="http://schemas.openxmlformats.org/officeDocument/2006/relationships/hyperlink" Target="http://www.excelmadeeasy.com/professional-project-management.ph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http://www.excelmadeeasy.com/professional-project-management.php" TargetMode="External"/><Relationship Id="rId1" Type="http://schemas.openxmlformats.org/officeDocument/2006/relationships/hyperlink" Target="http://www.excelmadeeasy.com/open-topic-list.ph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xcelmadeeasy.com/open-topic-list.php" TargetMode="External"/><Relationship Id="rId1" Type="http://schemas.openxmlformats.org/officeDocument/2006/relationships/hyperlink" Target="http://www.excelmadeeasy.com/opentopic.ph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F103"/>
  <sheetViews>
    <sheetView workbookViewId="0">
      <selection activeCell="A18" sqref="A18"/>
    </sheetView>
  </sheetViews>
  <sheetFormatPr defaultRowHeight="15"/>
  <cols>
    <col min="1" max="1" width="35.85546875" style="136" customWidth="1"/>
    <col min="2" max="2" width="10.7109375" style="136" bestFit="1" customWidth="1"/>
    <col min="3" max="16384" width="9.140625" style="136"/>
  </cols>
  <sheetData>
    <row r="1" spans="1:6" s="133" customFormat="1" ht="15.75">
      <c r="A1" s="132" t="s">
        <v>68</v>
      </c>
    </row>
    <row r="2" spans="1:6" s="133" customFormat="1" ht="15.75">
      <c r="A2" s="132" t="s">
        <v>104</v>
      </c>
    </row>
    <row r="3" spans="1:6" s="133" customFormat="1">
      <c r="A3" s="134" t="s">
        <v>84</v>
      </c>
      <c r="F3" s="135"/>
    </row>
    <row r="4" spans="1:6" s="133" customFormat="1">
      <c r="A4" s="133" t="s">
        <v>105</v>
      </c>
      <c r="F4" s="135"/>
    </row>
    <row r="5" spans="1:6" s="133" customFormat="1">
      <c r="A5" s="134" t="s">
        <v>106</v>
      </c>
      <c r="F5" s="135"/>
    </row>
    <row r="6" spans="1:6">
      <c r="F6" s="137"/>
    </row>
    <row r="7" spans="1:6">
      <c r="A7" s="138" t="s">
        <v>69</v>
      </c>
      <c r="F7" s="137"/>
    </row>
    <row r="8" spans="1:6">
      <c r="A8" s="139" t="s">
        <v>0</v>
      </c>
      <c r="B8" s="127" t="s">
        <v>29</v>
      </c>
      <c r="C8" s="148"/>
      <c r="D8" s="148"/>
      <c r="E8" s="148"/>
      <c r="F8" s="148"/>
    </row>
    <row r="9" spans="1:6">
      <c r="A9" s="139" t="s">
        <v>12</v>
      </c>
      <c r="B9" s="127" t="s">
        <v>14</v>
      </c>
      <c r="C9" s="148"/>
      <c r="D9" s="148"/>
      <c r="E9" s="148"/>
      <c r="F9" s="148"/>
    </row>
    <row r="10" spans="1:6">
      <c r="A10" s="139" t="s">
        <v>13</v>
      </c>
      <c r="B10" s="128">
        <v>41974</v>
      </c>
      <c r="C10" s="148"/>
      <c r="D10" s="148"/>
      <c r="E10" s="148"/>
      <c r="F10" s="148"/>
    </row>
    <row r="11" spans="1:6">
      <c r="B11" s="127"/>
      <c r="C11" s="148"/>
      <c r="D11" s="148"/>
      <c r="E11" s="148"/>
      <c r="F11" s="148"/>
    </row>
    <row r="12" spans="1:6">
      <c r="A12" s="139" t="s">
        <v>15</v>
      </c>
      <c r="B12" s="127"/>
      <c r="C12" s="148"/>
      <c r="D12" s="148"/>
      <c r="E12" s="148"/>
      <c r="F12" s="148"/>
    </row>
    <row r="13" spans="1:6">
      <c r="A13" s="139" t="s">
        <v>16</v>
      </c>
      <c r="B13" s="129">
        <v>2</v>
      </c>
      <c r="C13" s="148" t="str">
        <f>CHOOSE(B13,"Sunday","Monday","Tuesday","Wednesday","Thursday","Friday","Saturday")</f>
        <v>Monday</v>
      </c>
      <c r="D13" s="148"/>
      <c r="E13" s="148"/>
      <c r="F13" s="148"/>
    </row>
    <row r="14" spans="1:6">
      <c r="B14" s="149"/>
      <c r="C14" s="148"/>
      <c r="D14" s="148"/>
      <c r="E14" s="148"/>
      <c r="F14" s="148"/>
    </row>
    <row r="15" spans="1:6">
      <c r="A15" s="140" t="s">
        <v>54</v>
      </c>
      <c r="B15" s="141" t="s">
        <v>55</v>
      </c>
    </row>
    <row r="20" spans="1:6" ht="15.75" thickBot="1"/>
    <row r="21" spans="1:6" ht="21.75" thickBot="1">
      <c r="A21" s="142" t="s">
        <v>11</v>
      </c>
      <c r="D21" s="166" t="s">
        <v>96</v>
      </c>
      <c r="E21" s="167"/>
      <c r="F21" s="168"/>
    </row>
    <row r="22" spans="1:6" ht="15.75">
      <c r="A22" s="143" t="s">
        <v>72</v>
      </c>
    </row>
    <row r="23" spans="1:6">
      <c r="A23" s="138" t="s">
        <v>59</v>
      </c>
    </row>
    <row r="24" spans="1:6">
      <c r="A24" s="144" t="s">
        <v>57</v>
      </c>
    </row>
    <row r="25" spans="1:6">
      <c r="A25" s="136" t="s">
        <v>58</v>
      </c>
    </row>
    <row r="26" spans="1:6">
      <c r="A26" s="136" t="s">
        <v>71</v>
      </c>
    </row>
    <row r="28" spans="1:6">
      <c r="A28" s="138" t="s">
        <v>91</v>
      </c>
    </row>
    <row r="29" spans="1:6">
      <c r="A29" s="136" t="s">
        <v>54</v>
      </c>
      <c r="C29" s="136" t="s">
        <v>55</v>
      </c>
      <c r="F29" s="136" t="s">
        <v>56</v>
      </c>
    </row>
    <row r="31" spans="1:6">
      <c r="A31" s="138" t="s">
        <v>89</v>
      </c>
    </row>
    <row r="32" spans="1:6">
      <c r="A32" s="136" t="s">
        <v>60</v>
      </c>
    </row>
    <row r="34" spans="1:1">
      <c r="A34" s="145" t="s">
        <v>88</v>
      </c>
    </row>
    <row r="35" spans="1:1">
      <c r="A35" s="146" t="s">
        <v>85</v>
      </c>
    </row>
    <row r="36" spans="1:1">
      <c r="A36" s="146"/>
    </row>
    <row r="37" spans="1:1">
      <c r="A37" s="145" t="s">
        <v>87</v>
      </c>
    </row>
    <row r="38" spans="1:1">
      <c r="A38" s="146" t="s">
        <v>86</v>
      </c>
    </row>
    <row r="39" spans="1:1">
      <c r="A39" s="146"/>
    </row>
    <row r="40" spans="1:1">
      <c r="A40" s="145" t="s">
        <v>90</v>
      </c>
    </row>
    <row r="41" spans="1:1">
      <c r="A41" s="146" t="s">
        <v>61</v>
      </c>
    </row>
    <row r="42" spans="1:1">
      <c r="A42" s="146" t="s">
        <v>64</v>
      </c>
    </row>
    <row r="43" spans="1:1">
      <c r="A43" s="146" t="s">
        <v>65</v>
      </c>
    </row>
    <row r="44" spans="1:1">
      <c r="A44" s="146"/>
    </row>
    <row r="45" spans="1:1">
      <c r="A45" s="146"/>
    </row>
    <row r="46" spans="1:1">
      <c r="A46" s="146"/>
    </row>
    <row r="47" spans="1:1">
      <c r="A47" s="146"/>
    </row>
    <row r="48" spans="1:1">
      <c r="A48" s="146"/>
    </row>
    <row r="49" spans="1:1">
      <c r="A49" s="146"/>
    </row>
    <row r="50" spans="1:1">
      <c r="A50" s="146"/>
    </row>
    <row r="51" spans="1:1">
      <c r="A51" s="146"/>
    </row>
    <row r="52" spans="1:1">
      <c r="A52" s="146"/>
    </row>
    <row r="53" spans="1:1">
      <c r="A53" s="146"/>
    </row>
    <row r="54" spans="1:1">
      <c r="A54" s="146"/>
    </row>
    <row r="55" spans="1:1">
      <c r="A55" s="146"/>
    </row>
    <row r="56" spans="1:1">
      <c r="A56" s="146"/>
    </row>
    <row r="57" spans="1:1">
      <c r="A57" s="146"/>
    </row>
    <row r="58" spans="1:1">
      <c r="A58" s="146"/>
    </row>
    <row r="59" spans="1:1">
      <c r="A59" s="146"/>
    </row>
    <row r="60" spans="1:1">
      <c r="A60" s="146"/>
    </row>
    <row r="61" spans="1:1">
      <c r="A61" s="146"/>
    </row>
    <row r="62" spans="1:1">
      <c r="A62" s="146"/>
    </row>
    <row r="63" spans="1:1">
      <c r="A63" s="146"/>
    </row>
    <row r="64" spans="1:1">
      <c r="A64" s="146"/>
    </row>
    <row r="65" spans="1:1">
      <c r="A65" s="146"/>
    </row>
    <row r="66" spans="1:1">
      <c r="A66" s="146"/>
    </row>
    <row r="67" spans="1:1">
      <c r="A67" s="146"/>
    </row>
    <row r="68" spans="1:1">
      <c r="A68" s="146"/>
    </row>
    <row r="69" spans="1:1">
      <c r="A69" s="146"/>
    </row>
    <row r="70" spans="1:1">
      <c r="A70" s="145" t="s">
        <v>62</v>
      </c>
    </row>
    <row r="71" spans="1:1">
      <c r="A71" s="146" t="s">
        <v>63</v>
      </c>
    </row>
    <row r="72" spans="1:1">
      <c r="A72" s="145"/>
    </row>
    <row r="73" spans="1:1">
      <c r="A73" s="136" t="s">
        <v>66</v>
      </c>
    </row>
    <row r="74" spans="1:1">
      <c r="A74" s="145"/>
    </row>
    <row r="75" spans="1:1">
      <c r="A75" s="137" t="s">
        <v>92</v>
      </c>
    </row>
    <row r="76" spans="1:1">
      <c r="A76" s="137"/>
    </row>
    <row r="77" spans="1:1">
      <c r="A77" s="145"/>
    </row>
    <row r="78" spans="1:1">
      <c r="A78" s="145"/>
    </row>
    <row r="79" spans="1:1">
      <c r="A79" s="145"/>
    </row>
    <row r="80" spans="1:1">
      <c r="A80" s="145"/>
    </row>
    <row r="81" spans="1:1">
      <c r="A81" s="145"/>
    </row>
    <row r="82" spans="1:1">
      <c r="A82" s="146"/>
    </row>
    <row r="83" spans="1:1">
      <c r="A83" s="146"/>
    </row>
    <row r="84" spans="1:1">
      <c r="A84" s="145"/>
    </row>
    <row r="85" spans="1:1">
      <c r="A85" s="146"/>
    </row>
    <row r="86" spans="1:1">
      <c r="A86" s="147"/>
    </row>
    <row r="87" spans="1:1">
      <c r="A87" s="145"/>
    </row>
    <row r="88" spans="1:1">
      <c r="A88" s="146"/>
    </row>
    <row r="89" spans="1:1">
      <c r="A89" s="145"/>
    </row>
    <row r="90" spans="1:1">
      <c r="A90" s="145"/>
    </row>
    <row r="91" spans="1:1">
      <c r="A91" s="146"/>
    </row>
    <row r="92" spans="1:1">
      <c r="A92" s="145"/>
    </row>
    <row r="93" spans="1:1">
      <c r="A93" s="145"/>
    </row>
    <row r="94" spans="1:1">
      <c r="A94" s="146"/>
    </row>
    <row r="95" spans="1:1">
      <c r="A95" s="145"/>
    </row>
    <row r="96" spans="1:1">
      <c r="A96" s="145"/>
    </row>
    <row r="97" spans="1:1">
      <c r="A97" s="146"/>
    </row>
    <row r="98" spans="1:1">
      <c r="A98" s="145"/>
    </row>
    <row r="99" spans="1:1">
      <c r="A99" s="146"/>
    </row>
    <row r="100" spans="1:1">
      <c r="A100" s="145"/>
    </row>
    <row r="101" spans="1:1">
      <c r="A101" s="146"/>
    </row>
    <row r="102" spans="1:1">
      <c r="A102" s="145"/>
    </row>
    <row r="103" spans="1:1">
      <c r="A103" s="146"/>
    </row>
  </sheetData>
  <sheetProtection algorithmName="SHA-512" hashValue="SWkFXfTTxJyHS/F+73BcfjLNnS7TAGgRaImWcpTBiOHG0sLU/VA5W9XxLLL9zguxOUYQDtwjZ5aJhC9i3jyYWQ==" saltValue="f3EhgCZguZf3i61ur5YHSQ==" spinCount="100000" sheet="1" objects="1" scenarios="1"/>
  <mergeCells count="1">
    <mergeCell ref="D21:F21"/>
  </mergeCells>
  <hyperlinks>
    <hyperlink ref="A3" r:id="rId1"/>
    <hyperlink ref="D21:F21" r:id="rId2" display="Online Help press here"/>
    <hyperlink ref="A5" r:id="rId3"/>
  </hyperlinks>
  <pageMargins left="0.7" right="0.7" top="0.75" bottom="0.75" header="0.3" footer="0.3"/>
  <pageSetup paperSize="9" orientation="portrait" horizontalDpi="0" verticalDpi="0"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66FF66"/>
    <pageSetUpPr fitToPage="1"/>
  </sheetPr>
  <dimension ref="A1:JK571"/>
  <sheetViews>
    <sheetView tabSelected="1" zoomScaleNormal="100" zoomScaleSheetLayoutView="100" workbookViewId="0">
      <selection activeCell="AT4" sqref="AT4:CQ4"/>
    </sheetView>
  </sheetViews>
  <sheetFormatPr defaultRowHeight="14.25"/>
  <cols>
    <col min="1" max="1" width="6" style="35" customWidth="1"/>
    <col min="2" max="2" width="20" style="36" customWidth="1"/>
    <col min="3" max="3" width="11.5703125" style="36" customWidth="1"/>
    <col min="4" max="4" width="4.140625" style="36" customWidth="1"/>
    <col min="5" max="5" width="8.85546875" style="36" customWidth="1"/>
    <col min="6" max="6" width="9" style="36" customWidth="1"/>
    <col min="7" max="7" width="5.140625" style="36" customWidth="1"/>
    <col min="8" max="8" width="6.140625" style="36" customWidth="1"/>
    <col min="9" max="11" width="3.85546875" style="36" customWidth="1"/>
    <col min="12" max="12" width="2.85546875" style="36" customWidth="1"/>
    <col min="13" max="228" width="0.42578125" style="36" customWidth="1"/>
    <col min="229" max="243" width="0.42578125" style="35" customWidth="1"/>
    <col min="244" max="244" width="9.7109375" style="35" customWidth="1"/>
    <col min="245" max="245" width="26.7109375" style="35" customWidth="1"/>
    <col min="246" max="246" width="18" style="35" customWidth="1"/>
    <col min="247" max="253" width="9.7109375" style="35" customWidth="1"/>
    <col min="254" max="1021" width="12.28515625" style="36" customWidth="1"/>
    <col min="1022" max="16384" width="9.140625" style="36"/>
  </cols>
  <sheetData>
    <row r="1" spans="1:271" ht="30" customHeight="1">
      <c r="A1" s="170" t="str">
        <f>'Basic Data input'!B8</f>
        <v>Enter name in basic data input</v>
      </c>
      <c r="B1" s="171"/>
      <c r="C1" s="171"/>
      <c r="D1" s="171"/>
      <c r="E1" s="171"/>
      <c r="F1" s="172"/>
      <c r="G1" s="172"/>
      <c r="H1" s="172"/>
      <c r="I1" s="172"/>
      <c r="J1" s="172"/>
      <c r="K1" s="172"/>
      <c r="L1" s="173"/>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194" t="s">
        <v>22</v>
      </c>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00"/>
      <c r="FT1" s="100"/>
      <c r="FU1" s="100"/>
      <c r="FV1" s="100"/>
      <c r="FW1" s="100"/>
      <c r="FX1" s="100"/>
      <c r="FY1" s="100"/>
      <c r="FZ1" s="100"/>
      <c r="GA1" s="100"/>
      <c r="GB1" s="100"/>
      <c r="GC1" s="100"/>
      <c r="GD1" s="185" t="s">
        <v>79</v>
      </c>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7"/>
      <c r="IJ1" s="82"/>
      <c r="IK1" s="82"/>
      <c r="IL1" s="82"/>
      <c r="IM1" s="82"/>
      <c r="IN1" s="83" t="s">
        <v>21</v>
      </c>
      <c r="IO1" s="116">
        <v>0</v>
      </c>
      <c r="IP1" s="29"/>
      <c r="IQ1" s="29"/>
      <c r="IR1" s="29"/>
      <c r="IS1" s="29"/>
      <c r="IT1" s="29"/>
      <c r="IU1" s="29"/>
      <c r="IV1" s="29"/>
      <c r="IW1" s="29"/>
      <c r="IX1" s="29"/>
      <c r="IY1" s="29"/>
      <c r="IZ1" s="29"/>
      <c r="JA1" s="29"/>
      <c r="JB1" s="29"/>
      <c r="JC1" s="29"/>
      <c r="JD1" s="29"/>
      <c r="JE1" s="29"/>
      <c r="JF1" s="29"/>
      <c r="JG1" s="29"/>
      <c r="JH1" s="29"/>
      <c r="JI1" s="29"/>
      <c r="JJ1" s="29"/>
    </row>
    <row r="2" spans="1:271" ht="15.75">
      <c r="A2" s="95" t="s">
        <v>10</v>
      </c>
      <c r="B2" s="96"/>
      <c r="C2" s="182" t="str">
        <f>'Basic Data input'!B9</f>
        <v>Joe PJM</v>
      </c>
      <c r="D2" s="182"/>
      <c r="E2" s="182"/>
      <c r="F2" s="183" t="s">
        <v>1</v>
      </c>
      <c r="G2" s="184"/>
      <c r="H2" s="184"/>
      <c r="I2" s="195">
        <f ca="1">TODAY()</f>
        <v>42409</v>
      </c>
      <c r="J2" s="195"/>
      <c r="K2" s="195"/>
      <c r="L2" s="101"/>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197" t="s">
        <v>83</v>
      </c>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8"/>
      <c r="GD2" s="188"/>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90"/>
      <c r="IJ2" s="80"/>
      <c r="IK2" s="80"/>
      <c r="IL2" s="80"/>
      <c r="IM2" s="80"/>
      <c r="IN2" s="80"/>
      <c r="IO2" s="84">
        <f>(C3-WEEKDAY(C3,1)+'Basic Data input'!B13)</f>
        <v>41974</v>
      </c>
      <c r="IP2" s="80"/>
      <c r="IQ2" s="80"/>
      <c r="IR2" s="80"/>
      <c r="IS2" s="80"/>
      <c r="IT2" s="80"/>
      <c r="IU2" s="80"/>
      <c r="IV2" s="80"/>
      <c r="IW2" s="80"/>
      <c r="IX2" s="80"/>
      <c r="IY2" s="80"/>
      <c r="IZ2" s="80"/>
      <c r="JA2" s="80"/>
      <c r="JB2" s="80"/>
      <c r="JC2" s="80"/>
      <c r="JD2" s="80"/>
      <c r="JE2" s="80"/>
      <c r="JF2" s="80"/>
      <c r="JG2" s="80"/>
      <c r="JH2" s="80"/>
      <c r="JI2" s="80"/>
      <c r="JJ2" s="80"/>
      <c r="JK2" s="79"/>
    </row>
    <row r="3" spans="1:271" ht="15.75">
      <c r="A3" s="95" t="s">
        <v>26</v>
      </c>
      <c r="B3" s="97"/>
      <c r="C3" s="196">
        <f>'Basic Data input'!B10</f>
        <v>41974</v>
      </c>
      <c r="D3" s="196"/>
      <c r="E3" s="196"/>
      <c r="F3" s="102"/>
      <c r="G3" s="103" t="s">
        <v>24</v>
      </c>
      <c r="H3" s="104"/>
      <c r="I3" s="104"/>
      <c r="J3" s="105" t="str">
        <f ca="1">TEXT(I2,"dddd")</f>
        <v>dddd</v>
      </c>
      <c r="K3" s="104"/>
      <c r="L3" s="106"/>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91"/>
      <c r="GE3" s="192"/>
      <c r="GF3" s="192"/>
      <c r="GG3" s="192"/>
      <c r="GH3" s="192"/>
      <c r="GI3" s="192"/>
      <c r="GJ3" s="192"/>
      <c r="GK3" s="192"/>
      <c r="GL3" s="192"/>
      <c r="GM3" s="192"/>
      <c r="GN3" s="192"/>
      <c r="GO3" s="192"/>
      <c r="GP3" s="192"/>
      <c r="GQ3" s="192"/>
      <c r="GR3" s="192"/>
      <c r="GS3" s="192"/>
      <c r="GT3" s="192"/>
      <c r="GU3" s="192"/>
      <c r="GV3" s="192"/>
      <c r="GW3" s="192"/>
      <c r="GX3" s="192"/>
      <c r="GY3" s="192"/>
      <c r="GZ3" s="192"/>
      <c r="HA3" s="192"/>
      <c r="HB3" s="192"/>
      <c r="HC3" s="192"/>
      <c r="HD3" s="192"/>
      <c r="HE3" s="192"/>
      <c r="HF3" s="192"/>
      <c r="HG3" s="192"/>
      <c r="HH3" s="192"/>
      <c r="HI3" s="192"/>
      <c r="HJ3" s="192"/>
      <c r="HK3" s="192"/>
      <c r="HL3" s="192"/>
      <c r="HM3" s="192"/>
      <c r="HN3" s="192"/>
      <c r="HO3" s="192"/>
      <c r="HP3" s="192"/>
      <c r="HQ3" s="192"/>
      <c r="HR3" s="192"/>
      <c r="HS3" s="192"/>
      <c r="HT3" s="192"/>
      <c r="HU3" s="192"/>
      <c r="HV3" s="192"/>
      <c r="HW3" s="192"/>
      <c r="HX3" s="192"/>
      <c r="HY3" s="192"/>
      <c r="HZ3" s="192"/>
      <c r="IA3" s="192"/>
      <c r="IB3" s="192"/>
      <c r="IC3" s="192"/>
      <c r="ID3" s="192"/>
      <c r="IE3" s="192"/>
      <c r="IF3" s="192"/>
      <c r="IG3" s="192"/>
      <c r="IH3" s="192"/>
      <c r="II3" s="193"/>
      <c r="IJ3" s="82"/>
      <c r="IK3" s="82"/>
      <c r="IL3" s="82"/>
      <c r="IM3" s="82"/>
      <c r="IN3" s="82"/>
      <c r="IO3" s="85">
        <f ca="1">AT4</f>
        <v>42399</v>
      </c>
      <c r="IP3" s="26"/>
      <c r="IQ3" s="26"/>
      <c r="IR3" s="26"/>
      <c r="IS3" s="26"/>
      <c r="IT3" s="29"/>
      <c r="IU3" s="29"/>
      <c r="IV3" s="29"/>
      <c r="IW3" s="29"/>
      <c r="IX3" s="29"/>
      <c r="IY3" s="29"/>
      <c r="IZ3" s="29"/>
      <c r="JA3" s="29"/>
      <c r="JB3" s="29"/>
      <c r="JC3" s="29"/>
      <c r="JD3" s="29"/>
      <c r="JE3" s="29"/>
      <c r="JF3" s="29"/>
      <c r="JG3" s="29"/>
      <c r="JH3" s="29"/>
      <c r="JI3" s="29"/>
      <c r="JJ3" s="29"/>
    </row>
    <row r="4" spans="1:271">
      <c r="A4" s="36"/>
      <c r="M4" s="175" t="s">
        <v>25</v>
      </c>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7">
        <f ca="1">TODAY()-10</f>
        <v>42399</v>
      </c>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80"/>
      <c r="GE4" s="180"/>
      <c r="GF4" s="180"/>
      <c r="GG4" s="180"/>
      <c r="GH4" s="180"/>
      <c r="GI4" s="180"/>
      <c r="GJ4" s="180"/>
      <c r="GK4" s="180"/>
      <c r="GL4" s="180"/>
      <c r="GM4" s="180"/>
      <c r="GN4" s="180"/>
      <c r="GO4" s="180"/>
      <c r="GP4" s="180"/>
      <c r="GQ4" s="180"/>
      <c r="GR4" s="180"/>
      <c r="GS4" s="180"/>
      <c r="GT4" s="180"/>
      <c r="GU4" s="180"/>
      <c r="GV4" s="180"/>
      <c r="GW4" s="180"/>
      <c r="GX4" s="180"/>
      <c r="GY4" s="180"/>
      <c r="GZ4" s="180"/>
      <c r="HA4" s="180"/>
      <c r="HB4" s="180"/>
      <c r="HC4" s="180"/>
      <c r="HD4" s="180"/>
      <c r="HE4" s="180"/>
      <c r="HF4" s="180"/>
      <c r="HG4" s="180"/>
      <c r="HH4" s="180"/>
      <c r="HI4" s="180"/>
      <c r="HJ4" s="180"/>
      <c r="HK4" s="180"/>
      <c r="HL4" s="180"/>
      <c r="HM4" s="180"/>
      <c r="HN4" s="180"/>
      <c r="HO4" s="180"/>
      <c r="HP4" s="180"/>
      <c r="HQ4" s="180"/>
      <c r="HR4" s="180"/>
      <c r="HS4" s="180"/>
      <c r="HT4" s="180"/>
      <c r="HU4" s="180"/>
      <c r="HV4" s="180"/>
      <c r="HW4" s="180"/>
      <c r="HX4" s="180"/>
      <c r="HY4" s="180"/>
      <c r="HZ4" s="180"/>
      <c r="IA4" s="180"/>
      <c r="IB4" s="180"/>
      <c r="IC4" s="180"/>
      <c r="ID4" s="180"/>
      <c r="IE4" s="180"/>
      <c r="IF4" s="180"/>
      <c r="IG4" s="180"/>
      <c r="IH4" s="180"/>
      <c r="II4" s="181"/>
      <c r="IJ4" s="82"/>
      <c r="IK4" s="82"/>
      <c r="IL4" s="82"/>
      <c r="IM4" s="82"/>
      <c r="IN4" s="82"/>
      <c r="IO4" s="86">
        <f ca="1">IF(IO3&lt;&gt;0,IO3-IO2,0)</f>
        <v>425</v>
      </c>
      <c r="IP4" s="26"/>
      <c r="IQ4" s="26"/>
      <c r="IR4" s="26"/>
      <c r="IS4" s="26"/>
      <c r="IT4" s="29"/>
      <c r="IU4" s="29"/>
      <c r="IV4" s="29"/>
      <c r="IW4" s="29"/>
      <c r="IX4" s="29"/>
      <c r="IY4" s="29"/>
      <c r="IZ4" s="29"/>
      <c r="JA4" s="29"/>
      <c r="JB4" s="29"/>
      <c r="JC4" s="29"/>
      <c r="JD4" s="29"/>
      <c r="JE4" s="29"/>
      <c r="JF4" s="29"/>
      <c r="JG4" s="29"/>
      <c r="JH4" s="29"/>
      <c r="JI4" s="29"/>
      <c r="JJ4" s="29"/>
    </row>
    <row r="5" spans="1:271" ht="3.75" customHeight="1">
      <c r="F5" s="2"/>
      <c r="G5" s="37"/>
      <c r="M5" s="107"/>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108"/>
      <c r="IJ5" s="82"/>
      <c r="IK5" s="82"/>
      <c r="IL5" s="82"/>
      <c r="IM5" s="82"/>
      <c r="IN5" s="82"/>
      <c r="IO5" s="87">
        <f ca="1">INT(IO4/7)</f>
        <v>60</v>
      </c>
      <c r="IP5" s="26"/>
      <c r="IQ5" s="26"/>
      <c r="IR5" s="26"/>
      <c r="IS5" s="26"/>
      <c r="IT5" s="29"/>
      <c r="IU5" s="29"/>
      <c r="IV5" s="29"/>
      <c r="IW5" s="29"/>
      <c r="IX5" s="29"/>
      <c r="IY5" s="29"/>
      <c r="IZ5" s="29"/>
      <c r="JA5" s="29"/>
      <c r="JB5" s="29"/>
      <c r="JC5" s="29"/>
      <c r="JD5" s="29"/>
      <c r="JE5" s="29"/>
      <c r="JF5" s="29"/>
      <c r="JG5" s="29"/>
      <c r="JH5" s="29"/>
      <c r="JI5" s="29"/>
      <c r="JJ5" s="29"/>
    </row>
    <row r="6" spans="1:271" s="40" customFormat="1">
      <c r="A6" s="38" t="s">
        <v>2</v>
      </c>
      <c r="B6" s="36"/>
      <c r="C6" s="36"/>
      <c r="D6" s="36"/>
      <c r="E6" s="36"/>
      <c r="F6" s="36"/>
      <c r="G6" s="39"/>
      <c r="H6" s="37"/>
      <c r="I6" s="37"/>
      <c r="J6" s="37"/>
      <c r="K6" s="36"/>
      <c r="L6" s="36"/>
      <c r="M6" s="109">
        <f ca="1">(C3-WEEKDAY(C3,1)+'Basic Data input'!B13)+7*IO1+7*IO5</f>
        <v>42394</v>
      </c>
      <c r="N6" s="110">
        <f t="shared" ref="N6:BY6" ca="1" si="0">M6+1</f>
        <v>42395</v>
      </c>
      <c r="O6" s="110">
        <f t="shared" ca="1" si="0"/>
        <v>42396</v>
      </c>
      <c r="P6" s="110">
        <f t="shared" ca="1" si="0"/>
        <v>42397</v>
      </c>
      <c r="Q6" s="110">
        <f t="shared" ca="1" si="0"/>
        <v>42398</v>
      </c>
      <c r="R6" s="110">
        <f t="shared" ca="1" si="0"/>
        <v>42399</v>
      </c>
      <c r="S6" s="110">
        <f t="shared" ca="1" si="0"/>
        <v>42400</v>
      </c>
      <c r="T6" s="110">
        <f t="shared" ca="1" si="0"/>
        <v>42401</v>
      </c>
      <c r="U6" s="110">
        <f t="shared" ca="1" si="0"/>
        <v>42402</v>
      </c>
      <c r="V6" s="110">
        <f t="shared" ca="1" si="0"/>
        <v>42403</v>
      </c>
      <c r="W6" s="110">
        <f t="shared" ca="1" si="0"/>
        <v>42404</v>
      </c>
      <c r="X6" s="110">
        <f t="shared" ca="1" si="0"/>
        <v>42405</v>
      </c>
      <c r="Y6" s="110">
        <f t="shared" ca="1" si="0"/>
        <v>42406</v>
      </c>
      <c r="Z6" s="110">
        <f t="shared" ca="1" si="0"/>
        <v>42407</v>
      </c>
      <c r="AA6" s="110">
        <f t="shared" ca="1" si="0"/>
        <v>42408</v>
      </c>
      <c r="AB6" s="110">
        <f t="shared" ca="1" si="0"/>
        <v>42409</v>
      </c>
      <c r="AC6" s="110">
        <f t="shared" ca="1" si="0"/>
        <v>42410</v>
      </c>
      <c r="AD6" s="110">
        <f t="shared" ca="1" si="0"/>
        <v>42411</v>
      </c>
      <c r="AE6" s="110">
        <f t="shared" ca="1" si="0"/>
        <v>42412</v>
      </c>
      <c r="AF6" s="110">
        <f t="shared" ca="1" si="0"/>
        <v>42413</v>
      </c>
      <c r="AG6" s="110">
        <f t="shared" ca="1" si="0"/>
        <v>42414</v>
      </c>
      <c r="AH6" s="110">
        <f t="shared" ca="1" si="0"/>
        <v>42415</v>
      </c>
      <c r="AI6" s="110">
        <f t="shared" ca="1" si="0"/>
        <v>42416</v>
      </c>
      <c r="AJ6" s="110">
        <f t="shared" ca="1" si="0"/>
        <v>42417</v>
      </c>
      <c r="AK6" s="110">
        <f t="shared" ca="1" si="0"/>
        <v>42418</v>
      </c>
      <c r="AL6" s="110">
        <f t="shared" ca="1" si="0"/>
        <v>42419</v>
      </c>
      <c r="AM6" s="110">
        <f t="shared" ca="1" si="0"/>
        <v>42420</v>
      </c>
      <c r="AN6" s="110">
        <f t="shared" ca="1" si="0"/>
        <v>42421</v>
      </c>
      <c r="AO6" s="110">
        <f t="shared" ca="1" si="0"/>
        <v>42422</v>
      </c>
      <c r="AP6" s="110">
        <f t="shared" ca="1" si="0"/>
        <v>42423</v>
      </c>
      <c r="AQ6" s="110">
        <f t="shared" ca="1" si="0"/>
        <v>42424</v>
      </c>
      <c r="AR6" s="110">
        <f t="shared" ca="1" si="0"/>
        <v>42425</v>
      </c>
      <c r="AS6" s="110">
        <f t="shared" ca="1" si="0"/>
        <v>42426</v>
      </c>
      <c r="AT6" s="110">
        <f t="shared" ca="1" si="0"/>
        <v>42427</v>
      </c>
      <c r="AU6" s="110">
        <f t="shared" ca="1" si="0"/>
        <v>42428</v>
      </c>
      <c r="AV6" s="110">
        <f t="shared" ca="1" si="0"/>
        <v>42429</v>
      </c>
      <c r="AW6" s="110">
        <f t="shared" ca="1" si="0"/>
        <v>42430</v>
      </c>
      <c r="AX6" s="110">
        <f t="shared" ca="1" si="0"/>
        <v>42431</v>
      </c>
      <c r="AY6" s="110">
        <f t="shared" ca="1" si="0"/>
        <v>42432</v>
      </c>
      <c r="AZ6" s="110">
        <f t="shared" ca="1" si="0"/>
        <v>42433</v>
      </c>
      <c r="BA6" s="110">
        <f t="shared" ca="1" si="0"/>
        <v>42434</v>
      </c>
      <c r="BB6" s="110">
        <f t="shared" ca="1" si="0"/>
        <v>42435</v>
      </c>
      <c r="BC6" s="110">
        <f t="shared" ca="1" si="0"/>
        <v>42436</v>
      </c>
      <c r="BD6" s="110">
        <f t="shared" ca="1" si="0"/>
        <v>42437</v>
      </c>
      <c r="BE6" s="110">
        <f t="shared" ca="1" si="0"/>
        <v>42438</v>
      </c>
      <c r="BF6" s="110">
        <f t="shared" ca="1" si="0"/>
        <v>42439</v>
      </c>
      <c r="BG6" s="110">
        <f t="shared" ca="1" si="0"/>
        <v>42440</v>
      </c>
      <c r="BH6" s="110">
        <f t="shared" ca="1" si="0"/>
        <v>42441</v>
      </c>
      <c r="BI6" s="110">
        <f t="shared" ca="1" si="0"/>
        <v>42442</v>
      </c>
      <c r="BJ6" s="110">
        <f t="shared" ca="1" si="0"/>
        <v>42443</v>
      </c>
      <c r="BK6" s="110">
        <f t="shared" ca="1" si="0"/>
        <v>42444</v>
      </c>
      <c r="BL6" s="110">
        <f t="shared" ca="1" si="0"/>
        <v>42445</v>
      </c>
      <c r="BM6" s="110">
        <f t="shared" ca="1" si="0"/>
        <v>42446</v>
      </c>
      <c r="BN6" s="110">
        <f t="shared" ca="1" si="0"/>
        <v>42447</v>
      </c>
      <c r="BO6" s="110">
        <f t="shared" ca="1" si="0"/>
        <v>42448</v>
      </c>
      <c r="BP6" s="110">
        <f t="shared" ca="1" si="0"/>
        <v>42449</v>
      </c>
      <c r="BQ6" s="110">
        <f t="shared" ca="1" si="0"/>
        <v>42450</v>
      </c>
      <c r="BR6" s="110">
        <f t="shared" ca="1" si="0"/>
        <v>42451</v>
      </c>
      <c r="BS6" s="110">
        <f t="shared" ca="1" si="0"/>
        <v>42452</v>
      </c>
      <c r="BT6" s="110">
        <f t="shared" ca="1" si="0"/>
        <v>42453</v>
      </c>
      <c r="BU6" s="110">
        <f t="shared" ca="1" si="0"/>
        <v>42454</v>
      </c>
      <c r="BV6" s="110">
        <f t="shared" ca="1" si="0"/>
        <v>42455</v>
      </c>
      <c r="BW6" s="110">
        <f t="shared" ca="1" si="0"/>
        <v>42456</v>
      </c>
      <c r="BX6" s="110">
        <f t="shared" ca="1" si="0"/>
        <v>42457</v>
      </c>
      <c r="BY6" s="110">
        <f t="shared" ca="1" si="0"/>
        <v>42458</v>
      </c>
      <c r="BZ6" s="110">
        <f t="shared" ref="BZ6:EK6" ca="1" si="1">BY6+1</f>
        <v>42459</v>
      </c>
      <c r="CA6" s="110">
        <f t="shared" ca="1" si="1"/>
        <v>42460</v>
      </c>
      <c r="CB6" s="110">
        <f t="shared" ca="1" si="1"/>
        <v>42461</v>
      </c>
      <c r="CC6" s="110">
        <f t="shared" ca="1" si="1"/>
        <v>42462</v>
      </c>
      <c r="CD6" s="110">
        <f t="shared" ca="1" si="1"/>
        <v>42463</v>
      </c>
      <c r="CE6" s="110">
        <f t="shared" ca="1" si="1"/>
        <v>42464</v>
      </c>
      <c r="CF6" s="110">
        <f t="shared" ca="1" si="1"/>
        <v>42465</v>
      </c>
      <c r="CG6" s="110">
        <f t="shared" ca="1" si="1"/>
        <v>42466</v>
      </c>
      <c r="CH6" s="110">
        <f t="shared" ca="1" si="1"/>
        <v>42467</v>
      </c>
      <c r="CI6" s="110">
        <f t="shared" ca="1" si="1"/>
        <v>42468</v>
      </c>
      <c r="CJ6" s="110">
        <f t="shared" ca="1" si="1"/>
        <v>42469</v>
      </c>
      <c r="CK6" s="110">
        <f t="shared" ca="1" si="1"/>
        <v>42470</v>
      </c>
      <c r="CL6" s="110">
        <f t="shared" ca="1" si="1"/>
        <v>42471</v>
      </c>
      <c r="CM6" s="110">
        <f t="shared" ca="1" si="1"/>
        <v>42472</v>
      </c>
      <c r="CN6" s="110">
        <f t="shared" ca="1" si="1"/>
        <v>42473</v>
      </c>
      <c r="CO6" s="110">
        <f t="shared" ca="1" si="1"/>
        <v>42474</v>
      </c>
      <c r="CP6" s="110">
        <f t="shared" ca="1" si="1"/>
        <v>42475</v>
      </c>
      <c r="CQ6" s="110">
        <f t="shared" ca="1" si="1"/>
        <v>42476</v>
      </c>
      <c r="CR6" s="110">
        <f t="shared" ca="1" si="1"/>
        <v>42477</v>
      </c>
      <c r="CS6" s="110">
        <f t="shared" ca="1" si="1"/>
        <v>42478</v>
      </c>
      <c r="CT6" s="110">
        <f t="shared" ca="1" si="1"/>
        <v>42479</v>
      </c>
      <c r="CU6" s="110">
        <f t="shared" ca="1" si="1"/>
        <v>42480</v>
      </c>
      <c r="CV6" s="110">
        <f t="shared" ca="1" si="1"/>
        <v>42481</v>
      </c>
      <c r="CW6" s="110">
        <f t="shared" ca="1" si="1"/>
        <v>42482</v>
      </c>
      <c r="CX6" s="110">
        <f t="shared" ca="1" si="1"/>
        <v>42483</v>
      </c>
      <c r="CY6" s="110">
        <f t="shared" ca="1" si="1"/>
        <v>42484</v>
      </c>
      <c r="CZ6" s="110">
        <f t="shared" ca="1" si="1"/>
        <v>42485</v>
      </c>
      <c r="DA6" s="110">
        <f t="shared" ca="1" si="1"/>
        <v>42486</v>
      </c>
      <c r="DB6" s="110">
        <f t="shared" ca="1" si="1"/>
        <v>42487</v>
      </c>
      <c r="DC6" s="110">
        <f t="shared" ca="1" si="1"/>
        <v>42488</v>
      </c>
      <c r="DD6" s="110">
        <f t="shared" ca="1" si="1"/>
        <v>42489</v>
      </c>
      <c r="DE6" s="110">
        <f t="shared" ca="1" si="1"/>
        <v>42490</v>
      </c>
      <c r="DF6" s="110">
        <f t="shared" ca="1" si="1"/>
        <v>42491</v>
      </c>
      <c r="DG6" s="110">
        <f t="shared" ca="1" si="1"/>
        <v>42492</v>
      </c>
      <c r="DH6" s="110">
        <f t="shared" ca="1" si="1"/>
        <v>42493</v>
      </c>
      <c r="DI6" s="110">
        <f t="shared" ca="1" si="1"/>
        <v>42494</v>
      </c>
      <c r="DJ6" s="110">
        <f t="shared" ca="1" si="1"/>
        <v>42495</v>
      </c>
      <c r="DK6" s="110">
        <f t="shared" ca="1" si="1"/>
        <v>42496</v>
      </c>
      <c r="DL6" s="110">
        <f t="shared" ca="1" si="1"/>
        <v>42497</v>
      </c>
      <c r="DM6" s="110">
        <f t="shared" ca="1" si="1"/>
        <v>42498</v>
      </c>
      <c r="DN6" s="110">
        <f t="shared" ca="1" si="1"/>
        <v>42499</v>
      </c>
      <c r="DO6" s="110">
        <f t="shared" ca="1" si="1"/>
        <v>42500</v>
      </c>
      <c r="DP6" s="110">
        <f t="shared" ca="1" si="1"/>
        <v>42501</v>
      </c>
      <c r="DQ6" s="110">
        <f t="shared" ca="1" si="1"/>
        <v>42502</v>
      </c>
      <c r="DR6" s="110">
        <f t="shared" ca="1" si="1"/>
        <v>42503</v>
      </c>
      <c r="DS6" s="110">
        <f t="shared" ca="1" si="1"/>
        <v>42504</v>
      </c>
      <c r="DT6" s="110">
        <f t="shared" ca="1" si="1"/>
        <v>42505</v>
      </c>
      <c r="DU6" s="110">
        <f t="shared" ca="1" si="1"/>
        <v>42506</v>
      </c>
      <c r="DV6" s="110">
        <f t="shared" ca="1" si="1"/>
        <v>42507</v>
      </c>
      <c r="DW6" s="110">
        <f t="shared" ca="1" si="1"/>
        <v>42508</v>
      </c>
      <c r="DX6" s="110">
        <f t="shared" ca="1" si="1"/>
        <v>42509</v>
      </c>
      <c r="DY6" s="110">
        <f t="shared" ca="1" si="1"/>
        <v>42510</v>
      </c>
      <c r="DZ6" s="110">
        <f t="shared" ca="1" si="1"/>
        <v>42511</v>
      </c>
      <c r="EA6" s="110">
        <f t="shared" ca="1" si="1"/>
        <v>42512</v>
      </c>
      <c r="EB6" s="110">
        <f t="shared" ca="1" si="1"/>
        <v>42513</v>
      </c>
      <c r="EC6" s="110">
        <f t="shared" ca="1" si="1"/>
        <v>42514</v>
      </c>
      <c r="ED6" s="110">
        <f t="shared" ca="1" si="1"/>
        <v>42515</v>
      </c>
      <c r="EE6" s="110">
        <f t="shared" ca="1" si="1"/>
        <v>42516</v>
      </c>
      <c r="EF6" s="110">
        <f t="shared" ca="1" si="1"/>
        <v>42517</v>
      </c>
      <c r="EG6" s="110">
        <f t="shared" ca="1" si="1"/>
        <v>42518</v>
      </c>
      <c r="EH6" s="110">
        <f t="shared" ca="1" si="1"/>
        <v>42519</v>
      </c>
      <c r="EI6" s="110">
        <f t="shared" ca="1" si="1"/>
        <v>42520</v>
      </c>
      <c r="EJ6" s="110">
        <f t="shared" ca="1" si="1"/>
        <v>42521</v>
      </c>
      <c r="EK6" s="110">
        <f t="shared" ca="1" si="1"/>
        <v>42522</v>
      </c>
      <c r="EL6" s="110">
        <f t="shared" ref="EL6:GW6" ca="1" si="2">EK6+1</f>
        <v>42523</v>
      </c>
      <c r="EM6" s="110">
        <f t="shared" ca="1" si="2"/>
        <v>42524</v>
      </c>
      <c r="EN6" s="110">
        <f t="shared" ca="1" si="2"/>
        <v>42525</v>
      </c>
      <c r="EO6" s="110">
        <f t="shared" ca="1" si="2"/>
        <v>42526</v>
      </c>
      <c r="EP6" s="110">
        <f t="shared" ca="1" si="2"/>
        <v>42527</v>
      </c>
      <c r="EQ6" s="110">
        <f t="shared" ca="1" si="2"/>
        <v>42528</v>
      </c>
      <c r="ER6" s="110">
        <f t="shared" ca="1" si="2"/>
        <v>42529</v>
      </c>
      <c r="ES6" s="110">
        <f t="shared" ca="1" si="2"/>
        <v>42530</v>
      </c>
      <c r="ET6" s="110">
        <f t="shared" ca="1" si="2"/>
        <v>42531</v>
      </c>
      <c r="EU6" s="110">
        <f t="shared" ca="1" si="2"/>
        <v>42532</v>
      </c>
      <c r="EV6" s="110">
        <f t="shared" ca="1" si="2"/>
        <v>42533</v>
      </c>
      <c r="EW6" s="110">
        <f t="shared" ca="1" si="2"/>
        <v>42534</v>
      </c>
      <c r="EX6" s="110">
        <f t="shared" ca="1" si="2"/>
        <v>42535</v>
      </c>
      <c r="EY6" s="110">
        <f t="shared" ca="1" si="2"/>
        <v>42536</v>
      </c>
      <c r="EZ6" s="110">
        <f t="shared" ca="1" si="2"/>
        <v>42537</v>
      </c>
      <c r="FA6" s="110">
        <f t="shared" ca="1" si="2"/>
        <v>42538</v>
      </c>
      <c r="FB6" s="110">
        <f t="shared" ca="1" si="2"/>
        <v>42539</v>
      </c>
      <c r="FC6" s="110">
        <f t="shared" ca="1" si="2"/>
        <v>42540</v>
      </c>
      <c r="FD6" s="110">
        <f t="shared" ca="1" si="2"/>
        <v>42541</v>
      </c>
      <c r="FE6" s="110">
        <f t="shared" ca="1" si="2"/>
        <v>42542</v>
      </c>
      <c r="FF6" s="110">
        <f t="shared" ca="1" si="2"/>
        <v>42543</v>
      </c>
      <c r="FG6" s="110">
        <f t="shared" ca="1" si="2"/>
        <v>42544</v>
      </c>
      <c r="FH6" s="110">
        <f t="shared" ca="1" si="2"/>
        <v>42545</v>
      </c>
      <c r="FI6" s="110">
        <f t="shared" ca="1" si="2"/>
        <v>42546</v>
      </c>
      <c r="FJ6" s="110">
        <f t="shared" ca="1" si="2"/>
        <v>42547</v>
      </c>
      <c r="FK6" s="110">
        <f t="shared" ca="1" si="2"/>
        <v>42548</v>
      </c>
      <c r="FL6" s="110">
        <f t="shared" ca="1" si="2"/>
        <v>42549</v>
      </c>
      <c r="FM6" s="110">
        <f t="shared" ca="1" si="2"/>
        <v>42550</v>
      </c>
      <c r="FN6" s="110">
        <f t="shared" ca="1" si="2"/>
        <v>42551</v>
      </c>
      <c r="FO6" s="110">
        <f t="shared" ca="1" si="2"/>
        <v>42552</v>
      </c>
      <c r="FP6" s="110">
        <f t="shared" ca="1" si="2"/>
        <v>42553</v>
      </c>
      <c r="FQ6" s="110">
        <f t="shared" ca="1" si="2"/>
        <v>42554</v>
      </c>
      <c r="FR6" s="110">
        <f t="shared" ca="1" si="2"/>
        <v>42555</v>
      </c>
      <c r="FS6" s="110">
        <f t="shared" ca="1" si="2"/>
        <v>42556</v>
      </c>
      <c r="FT6" s="110">
        <f t="shared" ca="1" si="2"/>
        <v>42557</v>
      </c>
      <c r="FU6" s="110">
        <f t="shared" ca="1" si="2"/>
        <v>42558</v>
      </c>
      <c r="FV6" s="110">
        <f t="shared" ca="1" si="2"/>
        <v>42559</v>
      </c>
      <c r="FW6" s="110">
        <f t="shared" ca="1" si="2"/>
        <v>42560</v>
      </c>
      <c r="FX6" s="110">
        <f t="shared" ca="1" si="2"/>
        <v>42561</v>
      </c>
      <c r="FY6" s="110">
        <f t="shared" ca="1" si="2"/>
        <v>42562</v>
      </c>
      <c r="FZ6" s="110">
        <f t="shared" ca="1" si="2"/>
        <v>42563</v>
      </c>
      <c r="GA6" s="110">
        <f t="shared" ca="1" si="2"/>
        <v>42564</v>
      </c>
      <c r="GB6" s="110">
        <f t="shared" ca="1" si="2"/>
        <v>42565</v>
      </c>
      <c r="GC6" s="110">
        <f t="shared" ca="1" si="2"/>
        <v>42566</v>
      </c>
      <c r="GD6" s="110">
        <f t="shared" ca="1" si="2"/>
        <v>42567</v>
      </c>
      <c r="GE6" s="110">
        <f t="shared" ca="1" si="2"/>
        <v>42568</v>
      </c>
      <c r="GF6" s="110">
        <f t="shared" ca="1" si="2"/>
        <v>42569</v>
      </c>
      <c r="GG6" s="110">
        <f t="shared" ca="1" si="2"/>
        <v>42570</v>
      </c>
      <c r="GH6" s="110">
        <f t="shared" ca="1" si="2"/>
        <v>42571</v>
      </c>
      <c r="GI6" s="110">
        <f t="shared" ca="1" si="2"/>
        <v>42572</v>
      </c>
      <c r="GJ6" s="110">
        <f t="shared" ca="1" si="2"/>
        <v>42573</v>
      </c>
      <c r="GK6" s="110">
        <f t="shared" ca="1" si="2"/>
        <v>42574</v>
      </c>
      <c r="GL6" s="110">
        <f t="shared" ca="1" si="2"/>
        <v>42575</v>
      </c>
      <c r="GM6" s="110">
        <f t="shared" ca="1" si="2"/>
        <v>42576</v>
      </c>
      <c r="GN6" s="110">
        <f t="shared" ca="1" si="2"/>
        <v>42577</v>
      </c>
      <c r="GO6" s="110">
        <f t="shared" ca="1" si="2"/>
        <v>42578</v>
      </c>
      <c r="GP6" s="110">
        <f t="shared" ca="1" si="2"/>
        <v>42579</v>
      </c>
      <c r="GQ6" s="110">
        <f t="shared" ca="1" si="2"/>
        <v>42580</v>
      </c>
      <c r="GR6" s="110">
        <f t="shared" ca="1" si="2"/>
        <v>42581</v>
      </c>
      <c r="GS6" s="110">
        <f t="shared" ca="1" si="2"/>
        <v>42582</v>
      </c>
      <c r="GT6" s="110">
        <f t="shared" ca="1" si="2"/>
        <v>42583</v>
      </c>
      <c r="GU6" s="110">
        <f t="shared" ca="1" si="2"/>
        <v>42584</v>
      </c>
      <c r="GV6" s="110">
        <f t="shared" ca="1" si="2"/>
        <v>42585</v>
      </c>
      <c r="GW6" s="110">
        <f t="shared" ca="1" si="2"/>
        <v>42586</v>
      </c>
      <c r="GX6" s="110">
        <f t="shared" ref="GX6:II6" ca="1" si="3">GW6+1</f>
        <v>42587</v>
      </c>
      <c r="GY6" s="110">
        <f t="shared" ca="1" si="3"/>
        <v>42588</v>
      </c>
      <c r="GZ6" s="110">
        <f t="shared" ca="1" si="3"/>
        <v>42589</v>
      </c>
      <c r="HA6" s="110">
        <f t="shared" ca="1" si="3"/>
        <v>42590</v>
      </c>
      <c r="HB6" s="110">
        <f t="shared" ca="1" si="3"/>
        <v>42591</v>
      </c>
      <c r="HC6" s="110">
        <f t="shared" ca="1" si="3"/>
        <v>42592</v>
      </c>
      <c r="HD6" s="110">
        <f t="shared" ca="1" si="3"/>
        <v>42593</v>
      </c>
      <c r="HE6" s="110">
        <f t="shared" ca="1" si="3"/>
        <v>42594</v>
      </c>
      <c r="HF6" s="110">
        <f t="shared" ca="1" si="3"/>
        <v>42595</v>
      </c>
      <c r="HG6" s="110">
        <f t="shared" ca="1" si="3"/>
        <v>42596</v>
      </c>
      <c r="HH6" s="110">
        <f t="shared" ca="1" si="3"/>
        <v>42597</v>
      </c>
      <c r="HI6" s="110">
        <f t="shared" ca="1" si="3"/>
        <v>42598</v>
      </c>
      <c r="HJ6" s="110">
        <f t="shared" ca="1" si="3"/>
        <v>42599</v>
      </c>
      <c r="HK6" s="110">
        <f t="shared" ca="1" si="3"/>
        <v>42600</v>
      </c>
      <c r="HL6" s="110">
        <f t="shared" ca="1" si="3"/>
        <v>42601</v>
      </c>
      <c r="HM6" s="110">
        <f t="shared" ca="1" si="3"/>
        <v>42602</v>
      </c>
      <c r="HN6" s="110">
        <f t="shared" ca="1" si="3"/>
        <v>42603</v>
      </c>
      <c r="HO6" s="110">
        <f t="shared" ca="1" si="3"/>
        <v>42604</v>
      </c>
      <c r="HP6" s="110">
        <f t="shared" ca="1" si="3"/>
        <v>42605</v>
      </c>
      <c r="HQ6" s="110">
        <f t="shared" ca="1" si="3"/>
        <v>42606</v>
      </c>
      <c r="HR6" s="110">
        <f t="shared" ca="1" si="3"/>
        <v>42607</v>
      </c>
      <c r="HS6" s="110">
        <f t="shared" ca="1" si="3"/>
        <v>42608</v>
      </c>
      <c r="HT6" s="110">
        <f t="shared" ca="1" si="3"/>
        <v>42609</v>
      </c>
      <c r="HU6" s="110">
        <f t="shared" ca="1" si="3"/>
        <v>42610</v>
      </c>
      <c r="HV6" s="110">
        <f t="shared" ca="1" si="3"/>
        <v>42611</v>
      </c>
      <c r="HW6" s="110">
        <f t="shared" ca="1" si="3"/>
        <v>42612</v>
      </c>
      <c r="HX6" s="110">
        <f t="shared" ca="1" si="3"/>
        <v>42613</v>
      </c>
      <c r="HY6" s="110">
        <f t="shared" ca="1" si="3"/>
        <v>42614</v>
      </c>
      <c r="HZ6" s="110">
        <f t="shared" ca="1" si="3"/>
        <v>42615</v>
      </c>
      <c r="IA6" s="110">
        <f t="shared" ca="1" si="3"/>
        <v>42616</v>
      </c>
      <c r="IB6" s="110">
        <f t="shared" ca="1" si="3"/>
        <v>42617</v>
      </c>
      <c r="IC6" s="110">
        <f t="shared" ca="1" si="3"/>
        <v>42618</v>
      </c>
      <c r="ID6" s="110">
        <f t="shared" ca="1" si="3"/>
        <v>42619</v>
      </c>
      <c r="IE6" s="110">
        <f t="shared" ca="1" si="3"/>
        <v>42620</v>
      </c>
      <c r="IF6" s="110">
        <f t="shared" ca="1" si="3"/>
        <v>42621</v>
      </c>
      <c r="IG6" s="110">
        <f t="shared" ca="1" si="3"/>
        <v>42622</v>
      </c>
      <c r="IH6" s="110">
        <f t="shared" ca="1" si="3"/>
        <v>42623</v>
      </c>
      <c r="II6" s="111">
        <f t="shared" ca="1" si="3"/>
        <v>42624</v>
      </c>
      <c r="IJ6" s="88"/>
      <c r="IK6" s="88"/>
      <c r="IL6" s="88"/>
      <c r="IM6" s="88"/>
      <c r="IN6" s="26"/>
      <c r="IO6" s="89"/>
      <c r="IP6" s="26"/>
      <c r="IQ6" s="26"/>
      <c r="IR6" s="26"/>
      <c r="IS6" s="26"/>
      <c r="IT6" s="90"/>
      <c r="IU6" s="90"/>
      <c r="IV6" s="90"/>
      <c r="IW6" s="90"/>
      <c r="IX6" s="90"/>
      <c r="IY6" s="90"/>
      <c r="IZ6" s="90"/>
      <c r="JA6" s="90"/>
      <c r="JB6" s="90"/>
      <c r="JC6" s="90"/>
      <c r="JD6" s="90"/>
      <c r="JE6" s="90"/>
      <c r="JF6" s="90"/>
      <c r="JG6" s="90"/>
      <c r="JH6" s="90"/>
      <c r="JI6" s="90"/>
      <c r="JJ6" s="90"/>
    </row>
    <row r="7" spans="1:271" s="47" customFormat="1" ht="83.25">
      <c r="A7" s="41" t="s">
        <v>3</v>
      </c>
      <c r="B7" s="42" t="s">
        <v>20</v>
      </c>
      <c r="C7" s="43" t="s">
        <v>23</v>
      </c>
      <c r="D7" s="44" t="s">
        <v>19</v>
      </c>
      <c r="E7" s="42" t="s">
        <v>18</v>
      </c>
      <c r="F7" s="42" t="s">
        <v>4</v>
      </c>
      <c r="G7" s="43" t="s">
        <v>5</v>
      </c>
      <c r="H7" s="45" t="s">
        <v>6</v>
      </c>
      <c r="I7" s="43" t="s">
        <v>7</v>
      </c>
      <c r="J7" s="45" t="s">
        <v>8</v>
      </c>
      <c r="K7" s="45" t="s">
        <v>9</v>
      </c>
      <c r="L7" s="46"/>
      <c r="M7" s="169">
        <f ca="1">M6</f>
        <v>42394</v>
      </c>
      <c r="N7" s="169"/>
      <c r="O7" s="169"/>
      <c r="P7" s="169"/>
      <c r="Q7" s="169"/>
      <c r="R7" s="169"/>
      <c r="S7" s="169"/>
      <c r="T7" s="169">
        <f ca="1">T6</f>
        <v>42401</v>
      </c>
      <c r="U7" s="169"/>
      <c r="V7" s="169"/>
      <c r="W7" s="169"/>
      <c r="X7" s="169"/>
      <c r="Y7" s="169"/>
      <c r="Z7" s="169"/>
      <c r="AA7" s="169">
        <f ca="1">AA6</f>
        <v>42408</v>
      </c>
      <c r="AB7" s="169"/>
      <c r="AC7" s="169"/>
      <c r="AD7" s="169"/>
      <c r="AE7" s="169"/>
      <c r="AF7" s="169"/>
      <c r="AG7" s="169"/>
      <c r="AH7" s="169">
        <f ca="1">AH6</f>
        <v>42415</v>
      </c>
      <c r="AI7" s="169"/>
      <c r="AJ7" s="169"/>
      <c r="AK7" s="169"/>
      <c r="AL7" s="169"/>
      <c r="AM7" s="169"/>
      <c r="AN7" s="169"/>
      <c r="AO7" s="169">
        <f ca="1">AO6</f>
        <v>42422</v>
      </c>
      <c r="AP7" s="169"/>
      <c r="AQ7" s="169"/>
      <c r="AR7" s="169"/>
      <c r="AS7" s="169"/>
      <c r="AT7" s="169"/>
      <c r="AU7" s="169"/>
      <c r="AV7" s="169">
        <f ca="1">AV6</f>
        <v>42429</v>
      </c>
      <c r="AW7" s="169"/>
      <c r="AX7" s="169"/>
      <c r="AY7" s="169"/>
      <c r="AZ7" s="169"/>
      <c r="BA7" s="169"/>
      <c r="BB7" s="169"/>
      <c r="BC7" s="169">
        <f ca="1">BC6</f>
        <v>42436</v>
      </c>
      <c r="BD7" s="169"/>
      <c r="BE7" s="169"/>
      <c r="BF7" s="169"/>
      <c r="BG7" s="169"/>
      <c r="BH7" s="169"/>
      <c r="BI7" s="169"/>
      <c r="BJ7" s="169">
        <f ca="1">BJ6</f>
        <v>42443</v>
      </c>
      <c r="BK7" s="169"/>
      <c r="BL7" s="169"/>
      <c r="BM7" s="169"/>
      <c r="BN7" s="169"/>
      <c r="BO7" s="169"/>
      <c r="BP7" s="169"/>
      <c r="BQ7" s="169">
        <f ca="1">BQ6</f>
        <v>42450</v>
      </c>
      <c r="BR7" s="169"/>
      <c r="BS7" s="169"/>
      <c r="BT7" s="169"/>
      <c r="BU7" s="169"/>
      <c r="BV7" s="169"/>
      <c r="BW7" s="169"/>
      <c r="BX7" s="169">
        <f ca="1">BX6</f>
        <v>42457</v>
      </c>
      <c r="BY7" s="169"/>
      <c r="BZ7" s="169"/>
      <c r="CA7" s="169"/>
      <c r="CB7" s="169"/>
      <c r="CC7" s="169"/>
      <c r="CD7" s="169"/>
      <c r="CE7" s="169">
        <f ca="1">CE6</f>
        <v>42464</v>
      </c>
      <c r="CF7" s="169"/>
      <c r="CG7" s="169"/>
      <c r="CH7" s="169"/>
      <c r="CI7" s="169"/>
      <c r="CJ7" s="169"/>
      <c r="CK7" s="169"/>
      <c r="CL7" s="169">
        <f ca="1">CL6</f>
        <v>42471</v>
      </c>
      <c r="CM7" s="169"/>
      <c r="CN7" s="169"/>
      <c r="CO7" s="169"/>
      <c r="CP7" s="169"/>
      <c r="CQ7" s="169"/>
      <c r="CR7" s="169"/>
      <c r="CS7" s="169">
        <f ca="1">CS6</f>
        <v>42478</v>
      </c>
      <c r="CT7" s="169"/>
      <c r="CU7" s="169"/>
      <c r="CV7" s="169"/>
      <c r="CW7" s="169"/>
      <c r="CX7" s="169"/>
      <c r="CY7" s="169"/>
      <c r="CZ7" s="169">
        <f ca="1">CZ6</f>
        <v>42485</v>
      </c>
      <c r="DA7" s="169"/>
      <c r="DB7" s="169"/>
      <c r="DC7" s="169"/>
      <c r="DD7" s="169"/>
      <c r="DE7" s="169"/>
      <c r="DF7" s="169"/>
      <c r="DG7" s="169">
        <f ca="1">DG6</f>
        <v>42492</v>
      </c>
      <c r="DH7" s="169"/>
      <c r="DI7" s="169"/>
      <c r="DJ7" s="169"/>
      <c r="DK7" s="169"/>
      <c r="DL7" s="169"/>
      <c r="DM7" s="169"/>
      <c r="DN7" s="169">
        <f ca="1">DN6</f>
        <v>42499</v>
      </c>
      <c r="DO7" s="169"/>
      <c r="DP7" s="169"/>
      <c r="DQ7" s="169"/>
      <c r="DR7" s="169"/>
      <c r="DS7" s="169"/>
      <c r="DT7" s="169"/>
      <c r="DU7" s="169">
        <f ca="1">DU6</f>
        <v>42506</v>
      </c>
      <c r="DV7" s="169"/>
      <c r="DW7" s="169"/>
      <c r="DX7" s="169"/>
      <c r="DY7" s="169"/>
      <c r="DZ7" s="169"/>
      <c r="EA7" s="169"/>
      <c r="EB7" s="169">
        <f ca="1">EB6</f>
        <v>42513</v>
      </c>
      <c r="EC7" s="169"/>
      <c r="ED7" s="169"/>
      <c r="EE7" s="169"/>
      <c r="EF7" s="169"/>
      <c r="EG7" s="169"/>
      <c r="EH7" s="169"/>
      <c r="EI7" s="169">
        <f ca="1">EI6</f>
        <v>42520</v>
      </c>
      <c r="EJ7" s="169"/>
      <c r="EK7" s="169"/>
      <c r="EL7" s="169"/>
      <c r="EM7" s="169"/>
      <c r="EN7" s="169"/>
      <c r="EO7" s="169"/>
      <c r="EP7" s="169">
        <f ca="1">EP6</f>
        <v>42527</v>
      </c>
      <c r="EQ7" s="169"/>
      <c r="ER7" s="169"/>
      <c r="ES7" s="169"/>
      <c r="ET7" s="169"/>
      <c r="EU7" s="169"/>
      <c r="EV7" s="169"/>
      <c r="EW7" s="169">
        <f ca="1">EW6</f>
        <v>42534</v>
      </c>
      <c r="EX7" s="169"/>
      <c r="EY7" s="169"/>
      <c r="EZ7" s="169"/>
      <c r="FA7" s="169"/>
      <c r="FB7" s="169"/>
      <c r="FC7" s="169"/>
      <c r="FD7" s="169">
        <f ca="1">FD6</f>
        <v>42541</v>
      </c>
      <c r="FE7" s="169"/>
      <c r="FF7" s="169"/>
      <c r="FG7" s="169"/>
      <c r="FH7" s="169"/>
      <c r="FI7" s="169"/>
      <c r="FJ7" s="169"/>
      <c r="FK7" s="169">
        <f ca="1">FK6</f>
        <v>42548</v>
      </c>
      <c r="FL7" s="169"/>
      <c r="FM7" s="169"/>
      <c r="FN7" s="169"/>
      <c r="FO7" s="169"/>
      <c r="FP7" s="169"/>
      <c r="FQ7" s="169"/>
      <c r="FR7" s="169">
        <f ca="1">FR6</f>
        <v>42555</v>
      </c>
      <c r="FS7" s="169"/>
      <c r="FT7" s="169"/>
      <c r="FU7" s="169"/>
      <c r="FV7" s="169"/>
      <c r="FW7" s="169"/>
      <c r="FX7" s="169"/>
      <c r="FY7" s="169">
        <f ca="1">FY6</f>
        <v>42562</v>
      </c>
      <c r="FZ7" s="169"/>
      <c r="GA7" s="169"/>
      <c r="GB7" s="169"/>
      <c r="GC7" s="169"/>
      <c r="GD7" s="169"/>
      <c r="GE7" s="169"/>
      <c r="GF7" s="169">
        <f ca="1">GF6</f>
        <v>42569</v>
      </c>
      <c r="GG7" s="169"/>
      <c r="GH7" s="169"/>
      <c r="GI7" s="169"/>
      <c r="GJ7" s="169"/>
      <c r="GK7" s="169"/>
      <c r="GL7" s="169"/>
      <c r="GM7" s="169">
        <f ca="1">GM6</f>
        <v>42576</v>
      </c>
      <c r="GN7" s="169"/>
      <c r="GO7" s="169"/>
      <c r="GP7" s="169"/>
      <c r="GQ7" s="169"/>
      <c r="GR7" s="169"/>
      <c r="GS7" s="169"/>
      <c r="GT7" s="169">
        <f ca="1">GT6</f>
        <v>42583</v>
      </c>
      <c r="GU7" s="169"/>
      <c r="GV7" s="169"/>
      <c r="GW7" s="169"/>
      <c r="GX7" s="169"/>
      <c r="GY7" s="169"/>
      <c r="GZ7" s="169"/>
      <c r="HA7" s="169">
        <f ca="1">HA6</f>
        <v>42590</v>
      </c>
      <c r="HB7" s="169"/>
      <c r="HC7" s="169"/>
      <c r="HD7" s="169"/>
      <c r="HE7" s="169"/>
      <c r="HF7" s="169"/>
      <c r="HG7" s="169"/>
      <c r="HH7" s="169">
        <f ca="1">HH6</f>
        <v>42597</v>
      </c>
      <c r="HI7" s="169"/>
      <c r="HJ7" s="169"/>
      <c r="HK7" s="169"/>
      <c r="HL7" s="169"/>
      <c r="HM7" s="169"/>
      <c r="HN7" s="169"/>
      <c r="HO7" s="169">
        <f ca="1">HO6</f>
        <v>42604</v>
      </c>
      <c r="HP7" s="169"/>
      <c r="HQ7" s="169"/>
      <c r="HR7" s="169"/>
      <c r="HS7" s="169"/>
      <c r="HT7" s="169"/>
      <c r="HU7" s="169"/>
      <c r="HV7" s="169">
        <f ca="1">HV6</f>
        <v>42611</v>
      </c>
      <c r="HW7" s="169"/>
      <c r="HX7" s="169"/>
      <c r="HY7" s="169"/>
      <c r="HZ7" s="169"/>
      <c r="IA7" s="169"/>
      <c r="IB7" s="169"/>
      <c r="IC7" s="169">
        <f ca="1">IC6</f>
        <v>42618</v>
      </c>
      <c r="ID7" s="169"/>
      <c r="IE7" s="169"/>
      <c r="IF7" s="169"/>
      <c r="IG7" s="169"/>
      <c r="IH7" s="169"/>
      <c r="II7" s="169"/>
      <c r="IJ7" s="91"/>
      <c r="IK7" s="91"/>
      <c r="IL7" s="91"/>
      <c r="IM7" s="91"/>
      <c r="IN7" s="91"/>
      <c r="IO7" s="91"/>
      <c r="IP7" s="91"/>
      <c r="IQ7" s="91"/>
      <c r="IR7" s="91"/>
      <c r="IS7" s="91"/>
      <c r="IT7" s="91"/>
      <c r="IU7" s="91"/>
      <c r="IV7" s="91"/>
      <c r="IW7" s="91"/>
      <c r="IX7" s="91"/>
      <c r="IY7" s="91"/>
      <c r="IZ7" s="91"/>
      <c r="JA7" s="91"/>
      <c r="JB7" s="91"/>
      <c r="JC7" s="91"/>
      <c r="JD7" s="91"/>
      <c r="JE7" s="91"/>
      <c r="JF7" s="91"/>
      <c r="JG7" s="91"/>
      <c r="JH7" s="91"/>
      <c r="JI7" s="91"/>
      <c r="JJ7" s="91"/>
    </row>
    <row r="8" spans="1:271" s="7" customFormat="1" ht="11.25">
      <c r="A8" s="33">
        <f ca="1">IF(ISERROR(VALUE(SUBSTITUTE(OFFSET(A8,-1,0,1,1),".",""))),1,IF(ISERROR(FIND("`",SUBSTITUTE(OFFSET(A8,-1,0,1,1),".","`",1))),VALUE(OFFSET(A8,-1,0,1,1))+1,VALUE(LEFT(OFFSET(A8,-1,0,1,1),FIND("`",SUBSTITUTE(OFFSET(A8,-1,0,1,1),".","`",1))-1))+1))</f>
        <v>1</v>
      </c>
      <c r="B8" s="3" t="s">
        <v>30</v>
      </c>
      <c r="C8" s="125" t="s">
        <v>53</v>
      </c>
      <c r="D8" s="156">
        <f ca="1">E8</f>
        <v>42409</v>
      </c>
      <c r="E8" s="118">
        <f ca="1">MIN(E9:E14)</f>
        <v>42409</v>
      </c>
      <c r="F8" s="5">
        <f t="shared" ref="F8:F31" ca="1" si="4">E8+G8-1</f>
        <v>42502</v>
      </c>
      <c r="G8" s="119">
        <f ca="1">MAX(F9:F14)-E8+1</f>
        <v>94</v>
      </c>
      <c r="H8" s="120">
        <f ca="1">SUMPRODUCT(G9:G14,H9:H14)/SUM(G9:G14)</f>
        <v>0.38387096774193552</v>
      </c>
      <c r="I8" s="158">
        <f t="shared" ref="I8:I31" ca="1" si="5">NETWORKDAYS(E8,F8)</f>
        <v>68</v>
      </c>
      <c r="J8" s="159">
        <f t="shared" ref="J8:J31" ca="1" si="6">ROUNDDOWN(H8*G8,0)</f>
        <v>36</v>
      </c>
      <c r="K8" s="158">
        <f t="shared" ref="K8:K31" ca="1" si="7">G8-J8</f>
        <v>58</v>
      </c>
      <c r="L8" s="4"/>
      <c r="M8" s="22"/>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23"/>
      <c r="IJ8" s="17"/>
      <c r="IK8" s="17"/>
      <c r="IL8" s="17"/>
      <c r="IM8" s="17"/>
      <c r="IN8" s="17"/>
      <c r="IO8" s="17"/>
      <c r="IP8" s="17"/>
      <c r="IQ8" s="17"/>
      <c r="IR8" s="17"/>
      <c r="IS8" s="17"/>
      <c r="IT8" s="92"/>
      <c r="IU8" s="92"/>
      <c r="IV8" s="92"/>
      <c r="IW8" s="92"/>
      <c r="IX8" s="92"/>
      <c r="IY8" s="92"/>
      <c r="IZ8" s="92"/>
      <c r="JA8" s="92"/>
      <c r="JB8" s="92"/>
      <c r="JC8" s="92"/>
      <c r="JD8" s="92"/>
      <c r="JE8" s="92"/>
      <c r="JF8" s="92"/>
      <c r="JG8" s="92"/>
      <c r="JH8" s="92"/>
      <c r="JI8" s="92"/>
      <c r="JJ8" s="92"/>
    </row>
    <row r="9" spans="1:271" s="12" customFormat="1" ht="11.25">
      <c r="A9" s="8" t="str">
        <f ca="1">IF(ISERROR(VALUE(SUBSTITUTE(OFFSET(A9,-1,0,1,1),".",""))),"0.1",IF(ISERROR(FIND("`",SUBSTITUTE(OFFSET(A9,-1,0,1,1),".","`",1))),OFFSET(A9,-1,0,1,1)&amp;".1",LEFT(OFFSET(A9,-1,0,1,1),FIND("`",SUBSTITUTE(OFFSET(A9,-1,0,1,1),".","`",1)))&amp;IF(ISERROR(FIND("`",SUBSTITUTE(OFFSET(A9,-1,0,1,1),".","`",2))),VALUE(RIGHT(OFFSET(A9,-1,0,1,1),LEN(OFFSET(A9,-1,0,1,1))-FIND("`",SUBSTITUTE(OFFSET(A9,-1,0,1,1),".","`",1))))+1,VALUE(MID(OFFSET(A9,-1,0,1,1),FIND("`",SUBSTITUTE(OFFSET(A9,-1,0,1,1),".","`",1))+1,(FIND("`",SUBSTITUTE(OFFSET(A9,-1,0,1,1),".","`",2))-FIND("`",SUBSTITUTE(OFFSET(A9,-1,0,1,1),".","`",1))-1)))+1)))</f>
        <v>1.1</v>
      </c>
      <c r="B9" s="9" t="s">
        <v>32</v>
      </c>
      <c r="C9" s="9"/>
      <c r="D9" s="157">
        <f t="shared" ref="D9:D31" ca="1" si="8">E9</f>
        <v>42409</v>
      </c>
      <c r="E9" s="117">
        <f ca="1">TODAY()</f>
        <v>42409</v>
      </c>
      <c r="F9" s="11">
        <f t="shared" ca="1" si="4"/>
        <v>42458</v>
      </c>
      <c r="G9" s="123">
        <v>50</v>
      </c>
      <c r="H9" s="124">
        <v>0.5</v>
      </c>
      <c r="I9" s="160">
        <f t="shared" ca="1" si="5"/>
        <v>36</v>
      </c>
      <c r="J9" s="161">
        <f t="shared" si="6"/>
        <v>25</v>
      </c>
      <c r="K9" s="160">
        <f t="shared" si="7"/>
        <v>25</v>
      </c>
      <c r="L9" s="10"/>
      <c r="M9" s="20"/>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21"/>
      <c r="IJ9" s="17"/>
      <c r="IK9" s="17"/>
      <c r="IL9" s="17"/>
      <c r="IM9" s="17"/>
      <c r="IN9" s="17"/>
      <c r="IO9" s="17"/>
      <c r="IP9" s="17"/>
      <c r="IQ9" s="17"/>
      <c r="IR9" s="17"/>
      <c r="IS9" s="17"/>
      <c r="IT9" s="93"/>
      <c r="IU9" s="93"/>
      <c r="IV9" s="93"/>
      <c r="IW9" s="93"/>
      <c r="IX9" s="93"/>
      <c r="IY9" s="93"/>
      <c r="IZ9" s="93"/>
      <c r="JA9" s="93"/>
      <c r="JB9" s="93"/>
      <c r="JC9" s="93"/>
      <c r="JD9" s="93"/>
      <c r="JE9" s="93"/>
      <c r="JF9" s="93"/>
      <c r="JG9" s="93"/>
      <c r="JH9" s="93"/>
      <c r="JI9" s="93"/>
      <c r="JJ9" s="93"/>
    </row>
    <row r="10" spans="1:271" s="12" customFormat="1" ht="11.25">
      <c r="A10" s="8" t="str">
        <f ca="1">IF(ISERROR(VALUE(SUBSTITUTE(OFFSET(A10,-1,0,1,1),".",""))),"0.1",IF(ISERROR(FIND("`",SUBSTITUTE(OFFSET(A10,-1,0,1,1),".","`",1))),OFFSET(A10,-1,0,1,1)&amp;".1",LEFT(OFFSET(A10,-1,0,1,1),FIND("`",SUBSTITUTE(OFFSET(A10,-1,0,1,1),".","`",1)))&amp;IF(ISERROR(FIND("`",SUBSTITUTE(OFFSET(A10,-1,0,1,1),".","`",2))),VALUE(RIGHT(OFFSET(A10,-1,0,1,1),LEN(OFFSET(A10,-1,0,1,1))-FIND("`",SUBSTITUTE(OFFSET(A10,-1,0,1,1),".","`",1))))+1,VALUE(MID(OFFSET(A10,-1,0,1,1),FIND("`",SUBSTITUTE(OFFSET(A10,-1,0,1,1),".","`",1))+1,(FIND("`",SUBSTITUTE(OFFSET(A10,-1,0,1,1),".","`",2))-FIND("`",SUBSTITUTE(OFFSET(A10,-1,0,1,1),".","`",1))-1)))+1)))</f>
        <v>1.2</v>
      </c>
      <c r="B10" s="9" t="s">
        <v>31</v>
      </c>
      <c r="C10" s="9"/>
      <c r="D10" s="157">
        <f t="shared" ca="1" si="8"/>
        <v>42459</v>
      </c>
      <c r="E10" s="117">
        <f ca="1">MIN(E11:E12)</f>
        <v>42459</v>
      </c>
      <c r="F10" s="11">
        <f t="shared" ca="1" si="4"/>
        <v>42488</v>
      </c>
      <c r="G10" s="123">
        <f ca="1">MAX(F11:F12)-E10+1</f>
        <v>30</v>
      </c>
      <c r="H10" s="124">
        <v>0.5</v>
      </c>
      <c r="I10" s="160">
        <f t="shared" ca="1" si="5"/>
        <v>22</v>
      </c>
      <c r="J10" s="161">
        <f t="shared" ca="1" si="6"/>
        <v>15</v>
      </c>
      <c r="K10" s="160">
        <f t="shared" ca="1" si="7"/>
        <v>15</v>
      </c>
      <c r="L10" s="10"/>
      <c r="M10" s="20"/>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21"/>
      <c r="IJ10" s="17"/>
      <c r="IK10" s="17"/>
      <c r="IL10" s="17"/>
      <c r="IM10" s="17"/>
      <c r="IN10" s="17"/>
      <c r="IO10" s="17"/>
      <c r="IP10" s="17"/>
      <c r="IQ10" s="17"/>
      <c r="IR10" s="17"/>
      <c r="IS10" s="17"/>
      <c r="IT10" s="93"/>
      <c r="IU10" s="93"/>
      <c r="IV10" s="93"/>
      <c r="IW10" s="93"/>
      <c r="IX10" s="93"/>
      <c r="IY10" s="93"/>
      <c r="IZ10" s="93"/>
      <c r="JA10" s="93"/>
      <c r="JB10" s="93"/>
      <c r="JC10" s="93"/>
      <c r="JD10" s="93"/>
      <c r="JE10" s="93"/>
      <c r="JF10" s="93"/>
      <c r="JG10" s="93"/>
      <c r="JH10" s="93"/>
      <c r="JI10" s="93"/>
      <c r="JJ10" s="93"/>
    </row>
    <row r="11" spans="1:271" s="12" customFormat="1" ht="11.25">
      <c r="A11" s="8" t="str">
        <f ca="1">IF(ISERROR(VALUE(SUBSTITUTE(OFFSET(A11,-1,0,1,1),".",""))),"0.0.1",IF(ISERROR(FIND("`",SUBSTITUTE(OFFSET(A11,-1,0,1,1),".","`",2))),OFFSET(A11,-1,0,1,1)&amp;".1",LEFT(OFFSET(A11,-1,0,1,1),FIND("`",SUBSTITUTE(OFFSET(A11,-1,0,1,1),".","`",2)))&amp;IF(ISERROR(FIND("`",SUBSTITUTE(OFFSET(A11,-1,0,1,1),".","`",3))),VALUE(RIGHT(OFFSET(A11,-1,0,1,1),LEN(OFFSET(A11,-1,0,1,1))-FIND("`",SUBSTITUTE(OFFSET(A11,-1,0,1,1),".","`",2))))+1,VALUE(MID(OFFSET(A11,-1,0,1,1),FIND("`",SUBSTITUTE(OFFSET(A11,-1,0,1,1),".","`",2))+1,(FIND("`",SUBSTITUTE(OFFSET(A11,-1,0,1,1),".","`",3))-FIND("`",SUBSTITUTE(OFFSET(A11,-1,0,1,1),".","`",2))-1)))+1)))</f>
        <v>1.2.1</v>
      </c>
      <c r="B11" s="13" t="s">
        <v>33</v>
      </c>
      <c r="C11" s="9"/>
      <c r="D11" s="157">
        <f t="shared" ca="1" si="8"/>
        <v>42459</v>
      </c>
      <c r="E11" s="117">
        <f ca="1">F9+1</f>
        <v>42459</v>
      </c>
      <c r="F11" s="11">
        <f t="shared" ca="1" si="4"/>
        <v>42478</v>
      </c>
      <c r="G11" s="123">
        <v>20</v>
      </c>
      <c r="H11" s="124">
        <v>0</v>
      </c>
      <c r="I11" s="160">
        <f t="shared" ca="1" si="5"/>
        <v>14</v>
      </c>
      <c r="J11" s="161">
        <f t="shared" si="6"/>
        <v>0</v>
      </c>
      <c r="K11" s="160">
        <f t="shared" si="7"/>
        <v>20</v>
      </c>
      <c r="L11" s="10"/>
      <c r="M11" s="20"/>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21"/>
      <c r="IJ11" s="17"/>
      <c r="IK11" s="17"/>
      <c r="IL11" s="17"/>
      <c r="IM11" s="17"/>
      <c r="IN11" s="17"/>
      <c r="IO11" s="17"/>
      <c r="IP11" s="17"/>
      <c r="IQ11" s="17"/>
      <c r="IR11" s="17"/>
      <c r="IS11" s="17"/>
      <c r="IT11" s="93"/>
      <c r="IU11" s="93"/>
      <c r="IV11" s="93"/>
      <c r="IW11" s="93"/>
      <c r="IX11" s="93"/>
      <c r="IY11" s="93"/>
      <c r="IZ11" s="93"/>
      <c r="JA11" s="93"/>
      <c r="JB11" s="93"/>
      <c r="JC11" s="93"/>
      <c r="JD11" s="93"/>
      <c r="JE11" s="93"/>
      <c r="JF11" s="93"/>
      <c r="JG11" s="93"/>
      <c r="JH11" s="93"/>
      <c r="JI11" s="93"/>
      <c r="JJ11" s="93"/>
    </row>
    <row r="12" spans="1:271" s="12" customFormat="1" ht="11.25">
      <c r="A12" s="8" t="str">
        <f ca="1">IF(ISERROR(VALUE(SUBSTITUTE(OFFSET(A12,-1,0,1,1),".",""))),"0.0.1",IF(ISERROR(FIND("`",SUBSTITUTE(OFFSET(A12,-1,0,1,1),".","`",2))),OFFSET(A12,-1,0,1,1)&amp;".1",LEFT(OFFSET(A12,-1,0,1,1),FIND("`",SUBSTITUTE(OFFSET(A12,-1,0,1,1),".","`",2)))&amp;IF(ISERROR(FIND("`",SUBSTITUTE(OFFSET(A12,-1,0,1,1),".","`",3))),VALUE(RIGHT(OFFSET(A12,-1,0,1,1),LEN(OFFSET(A12,-1,0,1,1))-FIND("`",SUBSTITUTE(OFFSET(A12,-1,0,1,1),".","`",2))))+1,VALUE(MID(OFFSET(A12,-1,0,1,1),FIND("`",SUBSTITUTE(OFFSET(A12,-1,0,1,1),".","`",2))+1,(FIND("`",SUBSTITUTE(OFFSET(A12,-1,0,1,1),".","`",3))-FIND("`",SUBSTITUTE(OFFSET(A12,-1,0,1,1),".","`",2))-1)))+1)))</f>
        <v>1.2.2</v>
      </c>
      <c r="B12" s="13" t="s">
        <v>34</v>
      </c>
      <c r="C12" s="9"/>
      <c r="D12" s="157">
        <f t="shared" ca="1" si="8"/>
        <v>42479</v>
      </c>
      <c r="E12" s="117">
        <f ca="1">F11+1</f>
        <v>42479</v>
      </c>
      <c r="F12" s="11">
        <f t="shared" ca="1" si="4"/>
        <v>42488</v>
      </c>
      <c r="G12" s="123">
        <v>10</v>
      </c>
      <c r="H12" s="124">
        <v>0</v>
      </c>
      <c r="I12" s="160">
        <f t="shared" ca="1" si="5"/>
        <v>8</v>
      </c>
      <c r="J12" s="161">
        <f t="shared" si="6"/>
        <v>0</v>
      </c>
      <c r="K12" s="160">
        <f t="shared" si="7"/>
        <v>10</v>
      </c>
      <c r="L12" s="10"/>
      <c r="M12" s="20"/>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21"/>
      <c r="IJ12" s="17"/>
      <c r="IK12" s="17"/>
      <c r="IL12" s="17"/>
      <c r="IM12" s="17"/>
      <c r="IN12" s="17"/>
      <c r="IO12" s="17"/>
      <c r="IP12" s="17"/>
      <c r="IQ12" s="17"/>
      <c r="IR12" s="17"/>
      <c r="IS12" s="17"/>
      <c r="IT12" s="93"/>
      <c r="IU12" s="93"/>
      <c r="IV12" s="93"/>
      <c r="IW12" s="93"/>
      <c r="IX12" s="93"/>
      <c r="IY12" s="93"/>
      <c r="IZ12" s="93"/>
      <c r="JA12" s="93"/>
      <c r="JB12" s="93"/>
      <c r="JC12" s="93"/>
      <c r="JD12" s="93"/>
      <c r="JE12" s="93"/>
      <c r="JF12" s="93"/>
      <c r="JG12" s="93"/>
      <c r="JH12" s="93"/>
      <c r="JI12" s="93"/>
      <c r="JJ12" s="93"/>
    </row>
    <row r="13" spans="1:271" s="12" customFormat="1" ht="11.25">
      <c r="A13" s="8" t="str">
        <f ca="1">IF(ISERROR(VALUE(SUBSTITUTE(OFFSET(A13,-1,0,1,1),".",""))),"0.1",IF(ISERROR(FIND("`",SUBSTITUTE(OFFSET(A13,-1,0,1,1),".","`",1))),OFFSET(A13,-1,0,1,1)&amp;".1",LEFT(OFFSET(A13,-1,0,1,1),FIND("`",SUBSTITUTE(OFFSET(A13,-1,0,1,1),".","`",1)))&amp;IF(ISERROR(FIND("`",SUBSTITUTE(OFFSET(A13,-1,0,1,1),".","`",2))),VALUE(RIGHT(OFFSET(A13,-1,0,1,1),LEN(OFFSET(A13,-1,0,1,1))-FIND("`",SUBSTITUTE(OFFSET(A13,-1,0,1,1),".","`",1))))+1,VALUE(MID(OFFSET(A13,-1,0,1,1),FIND("`",SUBSTITUTE(OFFSET(A13,-1,0,1,1),".","`",1))+1,(FIND("`",SUBSTITUTE(OFFSET(A13,-1,0,1,1),".","`",2))-FIND("`",SUBSTITUTE(OFFSET(A13,-1,0,1,1),".","`",1))-1)))+1)))</f>
        <v>1.3</v>
      </c>
      <c r="B13" s="9" t="s">
        <v>38</v>
      </c>
      <c r="C13" s="9"/>
      <c r="D13" s="157">
        <f t="shared" ca="1" si="8"/>
        <v>42489</v>
      </c>
      <c r="E13" s="117">
        <f ca="1">F10+1</f>
        <v>42489</v>
      </c>
      <c r="F13" s="11">
        <f t="shared" ca="1" si="4"/>
        <v>42490</v>
      </c>
      <c r="G13" s="123">
        <v>2</v>
      </c>
      <c r="H13" s="124">
        <v>0.5</v>
      </c>
      <c r="I13" s="160">
        <f t="shared" ca="1" si="5"/>
        <v>1</v>
      </c>
      <c r="J13" s="161">
        <f t="shared" si="6"/>
        <v>1</v>
      </c>
      <c r="K13" s="160">
        <f t="shared" si="7"/>
        <v>1</v>
      </c>
      <c r="L13" s="10"/>
      <c r="M13" s="20"/>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21"/>
      <c r="IJ13" s="94"/>
      <c r="IK13" s="94"/>
      <c r="IL13" s="94"/>
      <c r="IM13" s="94"/>
      <c r="IN13" s="17"/>
      <c r="IO13" s="17"/>
      <c r="IP13" s="17"/>
      <c r="IQ13" s="17"/>
      <c r="IR13" s="17"/>
      <c r="IS13" s="17"/>
      <c r="IT13" s="93"/>
      <c r="IU13" s="93"/>
      <c r="IV13" s="93"/>
      <c r="IW13" s="93"/>
      <c r="IX13" s="93"/>
      <c r="IY13" s="93"/>
      <c r="IZ13" s="93"/>
      <c r="JA13" s="93"/>
      <c r="JB13" s="93"/>
      <c r="JC13" s="93"/>
      <c r="JD13" s="93"/>
      <c r="JE13" s="93"/>
      <c r="JF13" s="93"/>
      <c r="JG13" s="93"/>
      <c r="JH13" s="93"/>
      <c r="JI13" s="93"/>
      <c r="JJ13" s="93"/>
    </row>
    <row r="14" spans="1:271" s="12" customFormat="1" ht="11.25">
      <c r="A14" s="8" t="str">
        <f ca="1">IF(ISERROR(VALUE(SUBSTITUTE(OFFSET(A14,-1,0,1,1),".",""))),"0.1",IF(ISERROR(FIND("`",SUBSTITUTE(OFFSET(A14,-1,0,1,1),".","`",1))),OFFSET(A14,-1,0,1,1)&amp;".1",LEFT(OFFSET(A14,-1,0,1,1),FIND("`",SUBSTITUTE(OFFSET(A14,-1,0,1,1),".","`",1)))&amp;IF(ISERROR(FIND("`",SUBSTITUTE(OFFSET(A14,-1,0,1,1),".","`",2))),VALUE(RIGHT(OFFSET(A14,-1,0,1,1),LEN(OFFSET(A14,-1,0,1,1))-FIND("`",SUBSTITUTE(OFFSET(A14,-1,0,1,1),".","`",1))))+1,VALUE(MID(OFFSET(A14,-1,0,1,1),FIND("`",SUBSTITUTE(OFFSET(A14,-1,0,1,1),".","`",1))+1,(FIND("`",SUBSTITUTE(OFFSET(A14,-1,0,1,1),".","`",2))-FIND("`",SUBSTITUTE(OFFSET(A14,-1,0,1,1),".","`",1))-1)))+1)))</f>
        <v>1.4</v>
      </c>
      <c r="B14" s="9" t="s">
        <v>39</v>
      </c>
      <c r="C14" s="9"/>
      <c r="D14" s="157">
        <f t="shared" ca="1" si="8"/>
        <v>42491</v>
      </c>
      <c r="E14" s="117">
        <f ca="1">F13+1</f>
        <v>42491</v>
      </c>
      <c r="F14" s="11">
        <f t="shared" ca="1" si="4"/>
        <v>42502</v>
      </c>
      <c r="G14" s="123">
        <v>12</v>
      </c>
      <c r="H14" s="124">
        <v>0.55000000000000004</v>
      </c>
      <c r="I14" s="160">
        <f t="shared" ca="1" si="5"/>
        <v>9</v>
      </c>
      <c r="J14" s="161">
        <f t="shared" si="6"/>
        <v>6</v>
      </c>
      <c r="K14" s="160">
        <f t="shared" si="7"/>
        <v>6</v>
      </c>
      <c r="L14" s="10"/>
      <c r="M14" s="20"/>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21"/>
      <c r="IJ14" s="17"/>
      <c r="IK14" s="17"/>
      <c r="IL14" s="17"/>
      <c r="IM14" s="17"/>
      <c r="IN14" s="17"/>
      <c r="IO14" s="17"/>
      <c r="IP14" s="17"/>
      <c r="IQ14" s="17"/>
      <c r="IR14" s="17"/>
      <c r="IS14" s="17"/>
      <c r="IT14" s="93"/>
      <c r="IU14" s="93"/>
      <c r="IV14" s="93"/>
      <c r="IW14" s="93"/>
      <c r="IX14" s="93"/>
      <c r="IY14" s="93"/>
      <c r="IZ14" s="93"/>
      <c r="JA14" s="93"/>
      <c r="JB14" s="93"/>
      <c r="JC14" s="93"/>
      <c r="JD14" s="93"/>
      <c r="JE14" s="93"/>
      <c r="JF14" s="93"/>
      <c r="JG14" s="93"/>
      <c r="JH14" s="93"/>
      <c r="JI14" s="93"/>
      <c r="JJ14" s="93"/>
    </row>
    <row r="15" spans="1:271" s="7" customFormat="1" ht="11.25">
      <c r="A15" s="33">
        <f ca="1">IF(ISERROR(VALUE(SUBSTITUTE(OFFSET(A15,-1,0,1,1),".",""))),1,IF(ISERROR(FIND("`",SUBSTITUTE(OFFSET(A15,-1,0,1,1),".","`",1))),VALUE(OFFSET(A15,-1,0,1,1))+1,VALUE(LEFT(OFFSET(A15,-1,0,1,1),FIND("`",SUBSTITUTE(OFFSET(A15,-1,0,1,1),".","`",1))-1))+1))</f>
        <v>2</v>
      </c>
      <c r="B15" s="14" t="s">
        <v>35</v>
      </c>
      <c r="C15" s="126" t="s">
        <v>53</v>
      </c>
      <c r="D15" s="156">
        <f t="shared" ca="1" si="8"/>
        <v>42409</v>
      </c>
      <c r="E15" s="118">
        <f ca="1">MIN(E16:E18)</f>
        <v>42409</v>
      </c>
      <c r="F15" s="5">
        <f t="shared" ca="1" si="4"/>
        <v>42426</v>
      </c>
      <c r="G15" s="121">
        <f ca="1">MAX(F16:F18)-E15+1</f>
        <v>18</v>
      </c>
      <c r="H15" s="122">
        <f>SUMPRODUCT(G16:G18,H16:H18)/SUM(G16:G18)</f>
        <v>0.25</v>
      </c>
      <c r="I15" s="162">
        <f t="shared" ca="1" si="5"/>
        <v>14</v>
      </c>
      <c r="J15" s="163">
        <f t="shared" ca="1" si="6"/>
        <v>4</v>
      </c>
      <c r="K15" s="162">
        <f t="shared" ca="1" si="7"/>
        <v>14</v>
      </c>
      <c r="M15" s="22"/>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23"/>
      <c r="IJ15" s="17"/>
      <c r="IK15" s="17"/>
      <c r="IL15" s="17"/>
      <c r="IM15" s="17"/>
      <c r="IN15" s="17"/>
      <c r="IO15" s="17"/>
      <c r="IP15" s="17"/>
      <c r="IQ15" s="17"/>
      <c r="IR15" s="17"/>
      <c r="IS15" s="17"/>
      <c r="IT15" s="92"/>
      <c r="IU15" s="92"/>
      <c r="IV15" s="92"/>
      <c r="IW15" s="92"/>
      <c r="IX15" s="92"/>
      <c r="IY15" s="92"/>
      <c r="IZ15" s="92"/>
      <c r="JA15" s="92"/>
      <c r="JB15" s="92"/>
      <c r="JC15" s="92"/>
      <c r="JD15" s="92"/>
      <c r="JE15" s="92"/>
      <c r="JF15" s="92"/>
      <c r="JG15" s="92"/>
      <c r="JH15" s="92"/>
      <c r="JI15" s="92"/>
      <c r="JJ15" s="92"/>
    </row>
    <row r="16" spans="1:271" s="12" customFormat="1" ht="11.25">
      <c r="A16" s="8" t="str">
        <f ca="1">IF(ISERROR(VALUE(SUBSTITUTE(OFFSET(A16,-1,0,1,1),".",""))),"0.1",IF(ISERROR(FIND("`",SUBSTITUTE(OFFSET(A16,-1,0,1,1),".","`",1))),OFFSET(A16,-1,0,1,1)&amp;".1",LEFT(OFFSET(A16,-1,0,1,1),FIND("`",SUBSTITUTE(OFFSET(A16,-1,0,1,1),".","`",1)))&amp;IF(ISERROR(FIND("`",SUBSTITUTE(OFFSET(A16,-1,0,1,1),".","`",2))),VALUE(RIGHT(OFFSET(A16,-1,0,1,1),LEN(OFFSET(A16,-1,0,1,1))-FIND("`",SUBSTITUTE(OFFSET(A16,-1,0,1,1),".","`",1))))+1,VALUE(MID(OFFSET(A16,-1,0,1,1),FIND("`",SUBSTITUTE(OFFSET(A16,-1,0,1,1),".","`",1))+1,(FIND("`",SUBSTITUTE(OFFSET(A16,-1,0,1,1),".","`",2))-FIND("`",SUBSTITUTE(OFFSET(A16,-1,0,1,1),".","`",1))-1)))+1)))</f>
        <v>2.1</v>
      </c>
      <c r="B16" s="9" t="s">
        <v>40</v>
      </c>
      <c r="C16" s="9"/>
      <c r="D16" s="157">
        <f t="shared" ca="1" si="8"/>
        <v>42409</v>
      </c>
      <c r="E16" s="117">
        <f ca="1">TODAY()</f>
        <v>42409</v>
      </c>
      <c r="F16" s="11">
        <f t="shared" ca="1" si="4"/>
        <v>42413</v>
      </c>
      <c r="G16" s="123">
        <v>5</v>
      </c>
      <c r="H16" s="124">
        <v>0.25</v>
      </c>
      <c r="I16" s="160">
        <f t="shared" ca="1" si="5"/>
        <v>4</v>
      </c>
      <c r="J16" s="161">
        <f t="shared" si="6"/>
        <v>1</v>
      </c>
      <c r="K16" s="160">
        <f t="shared" si="7"/>
        <v>4</v>
      </c>
      <c r="L16" s="10"/>
      <c r="M16" s="20"/>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21"/>
      <c r="IJ16" s="17"/>
      <c r="IK16" s="17"/>
      <c r="IL16" s="17"/>
      <c r="IM16" s="17"/>
      <c r="IN16" s="17"/>
      <c r="IO16" s="17"/>
      <c r="IP16" s="17"/>
      <c r="IQ16" s="17"/>
      <c r="IR16" s="17"/>
      <c r="IS16" s="17"/>
      <c r="IT16" s="93"/>
      <c r="IU16" s="93"/>
      <c r="IV16" s="93"/>
      <c r="IW16" s="93"/>
      <c r="IX16" s="93"/>
      <c r="IY16" s="93"/>
      <c r="IZ16" s="93"/>
      <c r="JA16" s="93"/>
      <c r="JB16" s="93"/>
      <c r="JC16" s="93"/>
      <c r="JD16" s="93"/>
      <c r="JE16" s="93"/>
      <c r="JF16" s="93"/>
      <c r="JG16" s="93"/>
      <c r="JH16" s="93"/>
      <c r="JI16" s="93"/>
      <c r="JJ16" s="93"/>
    </row>
    <row r="17" spans="1:270" s="12" customFormat="1" ht="11.25">
      <c r="A17" s="8" t="str">
        <f ca="1">IF(ISERROR(VALUE(SUBSTITUTE(OFFSET(A17,-1,0,1,1),".",""))),"0.1",IF(ISERROR(FIND("`",SUBSTITUTE(OFFSET(A17,-1,0,1,1),".","`",1))),OFFSET(A17,-1,0,1,1)&amp;".1",LEFT(OFFSET(A17,-1,0,1,1),FIND("`",SUBSTITUTE(OFFSET(A17,-1,0,1,1),".","`",1)))&amp;IF(ISERROR(FIND("`",SUBSTITUTE(OFFSET(A17,-1,0,1,1),".","`",2))),VALUE(RIGHT(OFFSET(A17,-1,0,1,1),LEN(OFFSET(A17,-1,0,1,1))-FIND("`",SUBSTITUTE(OFFSET(A17,-1,0,1,1),".","`",1))))+1,VALUE(MID(OFFSET(A17,-1,0,1,1),FIND("`",SUBSTITUTE(OFFSET(A17,-1,0,1,1),".","`",1))+1,(FIND("`",SUBSTITUTE(OFFSET(A17,-1,0,1,1),".","`",2))-FIND("`",SUBSTITUTE(OFFSET(A17,-1,0,1,1),".","`",1))-1)))+1)))</f>
        <v>2.2</v>
      </c>
      <c r="B17" s="9" t="s">
        <v>41</v>
      </c>
      <c r="C17" s="9"/>
      <c r="D17" s="157">
        <f t="shared" ca="1" si="8"/>
        <v>42416</v>
      </c>
      <c r="E17" s="117">
        <f ca="1">F16+3</f>
        <v>42416</v>
      </c>
      <c r="F17" s="11">
        <f t="shared" ca="1" si="4"/>
        <v>42420</v>
      </c>
      <c r="G17" s="123">
        <v>5</v>
      </c>
      <c r="H17" s="124">
        <v>0.25</v>
      </c>
      <c r="I17" s="160">
        <f t="shared" ca="1" si="5"/>
        <v>4</v>
      </c>
      <c r="J17" s="161">
        <f t="shared" si="6"/>
        <v>1</v>
      </c>
      <c r="K17" s="160">
        <f t="shared" si="7"/>
        <v>4</v>
      </c>
      <c r="L17" s="10"/>
      <c r="M17" s="20"/>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21"/>
      <c r="IJ17" s="17"/>
      <c r="IK17" s="17"/>
      <c r="IL17" s="17"/>
      <c r="IM17" s="17"/>
      <c r="IN17" s="17"/>
      <c r="IO17" s="17"/>
      <c r="IP17" s="17"/>
      <c r="IQ17" s="17"/>
      <c r="IR17" s="17"/>
      <c r="IS17" s="17"/>
      <c r="IT17" s="93"/>
      <c r="IU17" s="93"/>
      <c r="IV17" s="93"/>
      <c r="IW17" s="93"/>
      <c r="IX17" s="93"/>
      <c r="IY17" s="93"/>
      <c r="IZ17" s="93"/>
      <c r="JA17" s="93"/>
      <c r="JB17" s="93"/>
      <c r="JC17" s="93"/>
      <c r="JD17" s="93"/>
      <c r="JE17" s="93"/>
      <c r="JF17" s="93"/>
      <c r="JG17" s="93"/>
      <c r="JH17" s="93"/>
      <c r="JI17" s="93"/>
      <c r="JJ17" s="93"/>
    </row>
    <row r="18" spans="1:270" s="12" customFormat="1" ht="11.25">
      <c r="A18" s="8" t="str">
        <f ca="1">IF(ISERROR(VALUE(SUBSTITUTE(OFFSET(A18,-1,0,1,1),".",""))),"0.1",IF(ISERROR(FIND("`",SUBSTITUTE(OFFSET(A18,-1,0,1,1),".","`",1))),OFFSET(A18,-1,0,1,1)&amp;".1",LEFT(OFFSET(A18,-1,0,1,1),FIND("`",SUBSTITUTE(OFFSET(A18,-1,0,1,1),".","`",1)))&amp;IF(ISERROR(FIND("`",SUBSTITUTE(OFFSET(A18,-1,0,1,1),".","`",2))),VALUE(RIGHT(OFFSET(A18,-1,0,1,1),LEN(OFFSET(A18,-1,0,1,1))-FIND("`",SUBSTITUTE(OFFSET(A18,-1,0,1,1),".","`",1))))+1,VALUE(MID(OFFSET(A18,-1,0,1,1),FIND("`",SUBSTITUTE(OFFSET(A18,-1,0,1,1),".","`",1))+1,(FIND("`",SUBSTITUTE(OFFSET(A18,-1,0,1,1),".","`",2))-FIND("`",SUBSTITUTE(OFFSET(A18,-1,0,1,1),".","`",1))-1)))+1)))</f>
        <v>2.3</v>
      </c>
      <c r="B18" s="9" t="s">
        <v>42</v>
      </c>
      <c r="C18" s="9"/>
      <c r="D18" s="157">
        <f t="shared" ca="1" si="8"/>
        <v>42422</v>
      </c>
      <c r="E18" s="117">
        <f ca="1">WORKDAY(F17,1)</f>
        <v>42422</v>
      </c>
      <c r="F18" s="11">
        <f t="shared" ca="1" si="4"/>
        <v>42426</v>
      </c>
      <c r="G18" s="123">
        <v>5</v>
      </c>
      <c r="H18" s="124">
        <v>0.25</v>
      </c>
      <c r="I18" s="160">
        <f t="shared" ca="1" si="5"/>
        <v>5</v>
      </c>
      <c r="J18" s="161">
        <f t="shared" si="6"/>
        <v>1</v>
      </c>
      <c r="K18" s="160">
        <f t="shared" si="7"/>
        <v>4</v>
      </c>
      <c r="L18" s="10"/>
      <c r="M18" s="20"/>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21"/>
      <c r="IJ18" s="17"/>
      <c r="IK18" s="17"/>
      <c r="IL18" s="17"/>
      <c r="IM18" s="17"/>
      <c r="IN18" s="17"/>
      <c r="IO18" s="17"/>
      <c r="IP18" s="17"/>
      <c r="IQ18" s="17"/>
      <c r="IR18" s="17"/>
      <c r="IS18" s="17"/>
      <c r="IT18" s="93"/>
      <c r="IU18" s="93"/>
      <c r="IV18" s="93"/>
      <c r="IW18" s="93"/>
      <c r="IX18" s="93"/>
      <c r="IY18" s="93"/>
      <c r="IZ18" s="93"/>
      <c r="JA18" s="93"/>
      <c r="JB18" s="93"/>
      <c r="JC18" s="93"/>
      <c r="JD18" s="93"/>
      <c r="JE18" s="93"/>
      <c r="JF18" s="93"/>
      <c r="JG18" s="93"/>
      <c r="JH18" s="93"/>
      <c r="JI18" s="93"/>
      <c r="JJ18" s="93"/>
    </row>
    <row r="19" spans="1:270" s="7" customFormat="1" ht="11.25">
      <c r="A19" s="33">
        <f ca="1">IF(ISERROR(VALUE(SUBSTITUTE(OFFSET(A19,-1,0,1,1),".",""))),1,IF(ISERROR(FIND("`",SUBSTITUTE(OFFSET(A19,-1,0,1,1),".","`",1))),VALUE(OFFSET(A19,-1,0,1,1))+1,VALUE(LEFT(OFFSET(A19,-1,0,1,1),FIND("`",SUBSTITUTE(OFFSET(A19,-1,0,1,1),".","`",1))-1))+1))</f>
        <v>3</v>
      </c>
      <c r="B19" s="14" t="s">
        <v>36</v>
      </c>
      <c r="C19" s="126" t="s">
        <v>53</v>
      </c>
      <c r="D19" s="156">
        <f t="shared" ca="1" si="8"/>
        <v>42411</v>
      </c>
      <c r="E19" s="118">
        <f ca="1">MIN(E20:E26)</f>
        <v>42411</v>
      </c>
      <c r="F19" s="5">
        <f ca="1">E19+G19-1</f>
        <v>42468</v>
      </c>
      <c r="G19" s="121">
        <f ca="1">MAX(F20:F26)-E19+1</f>
        <v>58</v>
      </c>
      <c r="H19" s="122">
        <f ca="1">SUMPRODUCT(G21:G26,H21:H26)/SUM(G21:G26)</f>
        <v>0.42307692307692307</v>
      </c>
      <c r="I19" s="162">
        <f t="shared" ca="1" si="5"/>
        <v>42</v>
      </c>
      <c r="J19" s="163">
        <f t="shared" ca="1" si="6"/>
        <v>24</v>
      </c>
      <c r="K19" s="162">
        <f t="shared" ca="1" si="7"/>
        <v>34</v>
      </c>
      <c r="M19" s="22"/>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23"/>
      <c r="IJ19" s="17"/>
      <c r="IK19" s="17"/>
      <c r="IL19" s="17"/>
      <c r="IM19" s="17"/>
      <c r="IN19" s="17"/>
      <c r="IO19" s="17"/>
      <c r="IP19" s="17"/>
      <c r="IQ19" s="17"/>
      <c r="IR19" s="17"/>
      <c r="IS19" s="17"/>
      <c r="IT19" s="92"/>
      <c r="IU19" s="92"/>
      <c r="IV19" s="92"/>
      <c r="IW19" s="92"/>
      <c r="IX19" s="92"/>
      <c r="IY19" s="92"/>
      <c r="IZ19" s="92"/>
      <c r="JA19" s="92"/>
      <c r="JB19" s="92"/>
      <c r="JC19" s="92"/>
      <c r="JD19" s="92"/>
      <c r="JE19" s="92"/>
      <c r="JF19" s="92"/>
      <c r="JG19" s="92"/>
      <c r="JH19" s="92"/>
      <c r="JI19" s="92"/>
      <c r="JJ19" s="92"/>
    </row>
    <row r="20" spans="1:270" s="12" customFormat="1" ht="11.25">
      <c r="A20" s="8" t="str">
        <f ca="1">IF(ISERROR(VALUE(SUBSTITUTE(OFFSET(A20,-1,0,1,1),".",""))),"0.1",IF(ISERROR(FIND("`",SUBSTITUTE(OFFSET(A20,-1,0,1,1),".","`",1))),OFFSET(A20,-1,0,1,1)&amp;".1",LEFT(OFFSET(A20,-1,0,1,1),FIND("`",SUBSTITUTE(OFFSET(A20,-1,0,1,1),".","`",1)))&amp;IF(ISERROR(FIND("`",SUBSTITUTE(OFFSET(A20,-1,0,1,1),".","`",2))),VALUE(RIGHT(OFFSET(A20,-1,0,1,1),LEN(OFFSET(A20,-1,0,1,1))-FIND("`",SUBSTITUTE(OFFSET(A20,-1,0,1,1),".","`",1))))+1,VALUE(MID(OFFSET(A20,-1,0,1,1),FIND("`",SUBSTITUTE(OFFSET(A20,-1,0,1,1),".","`",1))+1,(FIND("`",SUBSTITUTE(OFFSET(A20,-1,0,1,1),".","`",2))-FIND("`",SUBSTITUTE(OFFSET(A20,-1,0,1,1),".","`",1))-1)))+1)))</f>
        <v>3.1</v>
      </c>
      <c r="B20" s="9" t="s">
        <v>51</v>
      </c>
      <c r="C20" s="9"/>
      <c r="D20" s="157">
        <v>42411</v>
      </c>
      <c r="E20" s="117">
        <f ca="1">TODAY()+2</f>
        <v>42411</v>
      </c>
      <c r="F20" s="11">
        <f ca="1">E20+G20-1</f>
        <v>42420</v>
      </c>
      <c r="G20" s="123">
        <v>10</v>
      </c>
      <c r="H20" s="124">
        <v>0</v>
      </c>
      <c r="I20" s="160">
        <v>7</v>
      </c>
      <c r="J20" s="161">
        <v>0</v>
      </c>
      <c r="K20" s="160">
        <v>10</v>
      </c>
      <c r="L20" s="10"/>
      <c r="M20" s="20"/>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21"/>
      <c r="IJ20" s="6"/>
      <c r="IK20" s="6"/>
      <c r="IL20" s="6"/>
      <c r="IM20" s="6"/>
      <c r="IN20" s="6"/>
      <c r="IO20" s="6"/>
      <c r="IP20" s="6"/>
      <c r="IQ20" s="6"/>
      <c r="IR20" s="6"/>
      <c r="IS20" s="6"/>
    </row>
    <row r="21" spans="1:270" s="12" customFormat="1" ht="11.25">
      <c r="A21" s="8" t="str">
        <f ca="1">IF(ISERROR(VALUE(SUBSTITUTE(OFFSET(A21,-1,0,1,1),".",""))),"0.1",IF(ISERROR(FIND("`",SUBSTITUTE(OFFSET(A21,-1,0,1,1),".","`",1))),OFFSET(A21,-1,0,1,1)&amp;".1",LEFT(OFFSET(A21,-1,0,1,1),FIND("`",SUBSTITUTE(OFFSET(A21,-1,0,1,1),".","`",1)))&amp;IF(ISERROR(FIND("`",SUBSTITUTE(OFFSET(A21,-1,0,1,1),".","`",2))),VALUE(RIGHT(OFFSET(A21,-1,0,1,1),LEN(OFFSET(A21,-1,0,1,1))-FIND("`",SUBSTITUTE(OFFSET(A21,-1,0,1,1),".","`",1))))+1,VALUE(MID(OFFSET(A21,-1,0,1,1),FIND("`",SUBSTITUTE(OFFSET(A21,-1,0,1,1),".","`",1))+1,(FIND("`",SUBSTITUTE(OFFSET(A21,-1,0,1,1),".","`",2))-FIND("`",SUBSTITUTE(OFFSET(A21,-1,0,1,1),".","`",1))-1)))+1)))</f>
        <v>3.2</v>
      </c>
      <c r="B21" s="9" t="s">
        <v>43</v>
      </c>
      <c r="C21" s="9"/>
      <c r="D21" s="157">
        <f t="shared" ca="1" si="8"/>
        <v>42421</v>
      </c>
      <c r="E21" s="117">
        <f ca="1">F20+1</f>
        <v>42421</v>
      </c>
      <c r="F21" s="11">
        <f t="shared" ca="1" si="4"/>
        <v>42426</v>
      </c>
      <c r="G21" s="123">
        <v>6</v>
      </c>
      <c r="H21" s="124">
        <v>1</v>
      </c>
      <c r="I21" s="160">
        <f t="shared" ca="1" si="5"/>
        <v>5</v>
      </c>
      <c r="J21" s="161">
        <f t="shared" si="6"/>
        <v>6</v>
      </c>
      <c r="K21" s="160">
        <f t="shared" si="7"/>
        <v>0</v>
      </c>
      <c r="L21" s="10"/>
      <c r="M21" s="20"/>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21"/>
      <c r="IJ21" s="17"/>
      <c r="IK21" s="17"/>
      <c r="IL21" s="17"/>
      <c r="IM21" s="17"/>
      <c r="IN21" s="17"/>
      <c r="IO21" s="17"/>
      <c r="IP21" s="17"/>
      <c r="IQ21" s="17"/>
      <c r="IR21" s="17"/>
      <c r="IS21" s="17"/>
      <c r="IT21" s="93"/>
      <c r="IU21" s="93"/>
      <c r="IV21" s="93"/>
      <c r="IW21" s="93"/>
      <c r="IX21" s="93"/>
      <c r="IY21" s="93"/>
      <c r="IZ21" s="93"/>
      <c r="JA21" s="93"/>
      <c r="JB21" s="93"/>
      <c r="JC21" s="93"/>
      <c r="JD21" s="93"/>
      <c r="JE21" s="93"/>
      <c r="JF21" s="93"/>
      <c r="JG21" s="93"/>
      <c r="JH21" s="93"/>
      <c r="JI21" s="93"/>
      <c r="JJ21" s="93"/>
    </row>
    <row r="22" spans="1:270" s="12" customFormat="1" ht="11.25">
      <c r="A22" s="8" t="str">
        <f ca="1">IF(ISERROR(VALUE(SUBSTITUTE(OFFSET(A22,-1,0,1,1),".",""))),"0.1",IF(ISERROR(FIND("`",SUBSTITUTE(OFFSET(A22,-1,0,1,1),".","`",1))),OFFSET(A22,-1,0,1,1)&amp;".1",LEFT(OFFSET(A22,-1,0,1,1),FIND("`",SUBSTITUTE(OFFSET(A22,-1,0,1,1),".","`",1)))&amp;IF(ISERROR(FIND("`",SUBSTITUTE(OFFSET(A22,-1,0,1,1),".","`",2))),VALUE(RIGHT(OFFSET(A22,-1,0,1,1),LEN(OFFSET(A22,-1,0,1,1))-FIND("`",SUBSTITUTE(OFFSET(A22,-1,0,1,1),".","`",1))))+1,VALUE(MID(OFFSET(A22,-1,0,1,1),FIND("`",SUBSTITUTE(OFFSET(A22,-1,0,1,1),".","`",1))+1,(FIND("`",SUBSTITUTE(OFFSET(A22,-1,0,1,1),".","`",2))-FIND("`",SUBSTITUTE(OFFSET(A22,-1,0,1,1),".","`",1))-1)))+1)))</f>
        <v>3.3</v>
      </c>
      <c r="B22" s="9" t="s">
        <v>44</v>
      </c>
      <c r="C22" s="9"/>
      <c r="D22" s="157">
        <f t="shared" ca="1" si="8"/>
        <v>42427</v>
      </c>
      <c r="E22" s="164">
        <f ca="1">MIN(E23:E24)</f>
        <v>42427</v>
      </c>
      <c r="F22" s="11">
        <f t="shared" ca="1" si="4"/>
        <v>42456</v>
      </c>
      <c r="G22" s="123">
        <f ca="1">MAX(F23:F24)-E22+1</f>
        <v>30</v>
      </c>
      <c r="H22" s="124">
        <v>0.5</v>
      </c>
      <c r="I22" s="160">
        <f t="shared" ca="1" si="5"/>
        <v>20</v>
      </c>
      <c r="J22" s="161">
        <f t="shared" ca="1" si="6"/>
        <v>15</v>
      </c>
      <c r="K22" s="160">
        <f t="shared" ca="1" si="7"/>
        <v>15</v>
      </c>
      <c r="L22" s="10"/>
      <c r="M22" s="20"/>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21"/>
      <c r="IJ22" s="17"/>
      <c r="IK22" s="17"/>
      <c r="IL22" s="17"/>
      <c r="IM22" s="17"/>
      <c r="IN22" s="17"/>
      <c r="IO22" s="17"/>
      <c r="IP22" s="17"/>
      <c r="IQ22" s="17"/>
      <c r="IR22" s="17"/>
      <c r="IS22" s="17"/>
      <c r="IT22" s="93"/>
      <c r="IU22" s="93"/>
      <c r="IV22" s="93"/>
      <c r="IW22" s="93"/>
      <c r="IX22" s="93"/>
      <c r="IY22" s="93"/>
      <c r="IZ22" s="93"/>
      <c r="JA22" s="93"/>
      <c r="JB22" s="93"/>
      <c r="JC22" s="93"/>
      <c r="JD22" s="93"/>
      <c r="JE22" s="93"/>
      <c r="JF22" s="93"/>
      <c r="JG22" s="93"/>
      <c r="JH22" s="93"/>
      <c r="JI22" s="93"/>
      <c r="JJ22" s="93"/>
    </row>
    <row r="23" spans="1:270" s="12" customFormat="1" ht="11.25">
      <c r="A23" s="8" t="str">
        <f ca="1">IF(ISERROR(VALUE(SUBSTITUTE(OFFSET(A23,-1,0,1,1),".",""))),"0.0.1",IF(ISERROR(FIND("`",SUBSTITUTE(OFFSET(A23,-1,0,1,1),".","`",2))),OFFSET(A23,-1,0,1,1)&amp;".1",LEFT(OFFSET(A23,-1,0,1,1),FIND("`",SUBSTITUTE(OFFSET(A23,-1,0,1,1),".","`",2)))&amp;IF(ISERROR(FIND("`",SUBSTITUTE(OFFSET(A23,-1,0,1,1),".","`",3))),VALUE(RIGHT(OFFSET(A23,-1,0,1,1),LEN(OFFSET(A23,-1,0,1,1))-FIND("`",SUBSTITUTE(OFFSET(A23,-1,0,1,1),".","`",2))))+1,VALUE(MID(OFFSET(A23,-1,0,1,1),FIND("`",SUBSTITUTE(OFFSET(A23,-1,0,1,1),".","`",2))+1,(FIND("`",SUBSTITUTE(OFFSET(A23,-1,0,1,1),".","`",3))-FIND("`",SUBSTITUTE(OFFSET(A23,-1,0,1,1),".","`",2))-1)))+1)))</f>
        <v>3.3.1</v>
      </c>
      <c r="B23" s="13" t="s">
        <v>112</v>
      </c>
      <c r="C23" s="9"/>
      <c r="D23" s="157">
        <v>42411</v>
      </c>
      <c r="E23" s="165">
        <f ca="1">F21+1</f>
        <v>42427</v>
      </c>
      <c r="F23" s="11">
        <f ca="1">E23+G23-1</f>
        <v>42441</v>
      </c>
      <c r="G23" s="123">
        <v>15</v>
      </c>
      <c r="H23" s="124">
        <v>0.2</v>
      </c>
      <c r="I23" s="160">
        <v>11</v>
      </c>
      <c r="J23" s="161">
        <v>3</v>
      </c>
      <c r="K23" s="160">
        <v>12</v>
      </c>
      <c r="L23" s="10"/>
      <c r="M23" s="20"/>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21"/>
      <c r="IJ23" s="6"/>
      <c r="IK23" s="6"/>
      <c r="IL23" s="6"/>
      <c r="IM23" s="6"/>
      <c r="IN23" s="6"/>
      <c r="IO23" s="6"/>
      <c r="IP23" s="6"/>
      <c r="IQ23" s="6"/>
      <c r="IR23" s="6"/>
      <c r="IS23" s="6"/>
    </row>
    <row r="24" spans="1:270" s="12" customFormat="1" ht="11.25">
      <c r="A24" s="8" t="str">
        <f ca="1">IF(ISERROR(VALUE(SUBSTITUTE(OFFSET(A24,-1,0,1,1),".",""))),"0.0.1",IF(ISERROR(FIND("`",SUBSTITUTE(OFFSET(A24,-1,0,1,1),".","`",2))),OFFSET(A24,-1,0,1,1)&amp;".1",LEFT(OFFSET(A24,-1,0,1,1),FIND("`",SUBSTITUTE(OFFSET(A24,-1,0,1,1),".","`",2)))&amp;IF(ISERROR(FIND("`",SUBSTITUTE(OFFSET(A24,-1,0,1,1),".","`",3))),VALUE(RIGHT(OFFSET(A24,-1,0,1,1),LEN(OFFSET(A24,-1,0,1,1))-FIND("`",SUBSTITUTE(OFFSET(A24,-1,0,1,1),".","`",2))))+1,VALUE(MID(OFFSET(A24,-1,0,1,1),FIND("`",SUBSTITUTE(OFFSET(A24,-1,0,1,1),".","`",2))+1,(FIND("`",SUBSTITUTE(OFFSET(A24,-1,0,1,1),".","`",3))-FIND("`",SUBSTITUTE(OFFSET(A24,-1,0,1,1),".","`",2))-1)))+1)))</f>
        <v>3.3.2</v>
      </c>
      <c r="B24" s="13" t="s">
        <v>113</v>
      </c>
      <c r="C24" s="9"/>
      <c r="D24" s="157">
        <v>42411</v>
      </c>
      <c r="E24" s="165">
        <f ca="1">F23+1</f>
        <v>42442</v>
      </c>
      <c r="F24" s="11">
        <f ca="1">E24+G24-1</f>
        <v>42456</v>
      </c>
      <c r="G24" s="123">
        <v>15</v>
      </c>
      <c r="H24" s="124">
        <v>0.2</v>
      </c>
      <c r="I24" s="160">
        <v>11</v>
      </c>
      <c r="J24" s="161">
        <v>3</v>
      </c>
      <c r="K24" s="160">
        <v>12</v>
      </c>
      <c r="L24" s="10"/>
      <c r="M24" s="20"/>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21"/>
      <c r="IJ24" s="6"/>
      <c r="IK24" s="6"/>
      <c r="IL24" s="6"/>
      <c r="IM24" s="6"/>
      <c r="IN24" s="6"/>
      <c r="IO24" s="6"/>
      <c r="IP24" s="6"/>
      <c r="IQ24" s="6"/>
      <c r="IR24" s="6"/>
      <c r="IS24" s="6"/>
    </row>
    <row r="25" spans="1:270" s="12" customFormat="1" ht="11.25">
      <c r="A25" s="8" t="str">
        <f ca="1">IF(ISERROR(VALUE(SUBSTITUTE(OFFSET(A25,-1,0,1,1),".",""))),"0.1",IF(ISERROR(FIND("`",SUBSTITUTE(OFFSET(A25,-1,0,1,1),".","`",1))),OFFSET(A25,-1,0,1,1)&amp;".1",LEFT(OFFSET(A25,-1,0,1,1),FIND("`",SUBSTITUTE(OFFSET(A25,-1,0,1,1),".","`",1)))&amp;IF(ISERROR(FIND("`",SUBSTITUTE(OFFSET(A25,-1,0,1,1),".","`",2))),VALUE(RIGHT(OFFSET(A25,-1,0,1,1),LEN(OFFSET(A25,-1,0,1,1))-FIND("`",SUBSTITUTE(OFFSET(A25,-1,0,1,1),".","`",1))))+1,VALUE(MID(OFFSET(A25,-1,0,1,1),FIND("`",SUBSTITUTE(OFFSET(A25,-1,0,1,1),".","`",1))+1,(FIND("`",SUBSTITUTE(OFFSET(A25,-1,0,1,1),".","`",2))-FIND("`",SUBSTITUTE(OFFSET(A25,-1,0,1,1),".","`",1))-1)))+1)))</f>
        <v>3.4</v>
      </c>
      <c r="B25" s="9" t="s">
        <v>45</v>
      </c>
      <c r="C25" s="9"/>
      <c r="D25" s="157">
        <f t="shared" ca="1" si="8"/>
        <v>42457</v>
      </c>
      <c r="E25" s="117">
        <f ca="1">F22+1</f>
        <v>42457</v>
      </c>
      <c r="F25" s="11">
        <f t="shared" ca="1" si="4"/>
        <v>42462</v>
      </c>
      <c r="G25" s="123">
        <v>6</v>
      </c>
      <c r="H25" s="124">
        <v>0.5</v>
      </c>
      <c r="I25" s="160">
        <f t="shared" ca="1" si="5"/>
        <v>5</v>
      </c>
      <c r="J25" s="161">
        <f t="shared" si="6"/>
        <v>3</v>
      </c>
      <c r="K25" s="160">
        <f t="shared" si="7"/>
        <v>3</v>
      </c>
      <c r="L25" s="10"/>
      <c r="M25" s="20"/>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21"/>
      <c r="IJ25" s="17"/>
      <c r="IK25" s="17"/>
      <c r="IL25" s="17"/>
      <c r="IM25" s="17"/>
      <c r="IN25" s="17"/>
      <c r="IO25" s="17"/>
      <c r="IP25" s="17"/>
      <c r="IQ25" s="17"/>
      <c r="IR25" s="17"/>
      <c r="IS25" s="17"/>
      <c r="IT25" s="93"/>
      <c r="IU25" s="93"/>
      <c r="IV25" s="93"/>
      <c r="IW25" s="93"/>
      <c r="IX25" s="93"/>
      <c r="IY25" s="93"/>
      <c r="IZ25" s="93"/>
      <c r="JA25" s="93"/>
      <c r="JB25" s="93"/>
      <c r="JC25" s="93"/>
      <c r="JD25" s="93"/>
      <c r="JE25" s="93"/>
      <c r="JF25" s="93"/>
      <c r="JG25" s="93"/>
      <c r="JH25" s="93"/>
      <c r="JI25" s="93"/>
      <c r="JJ25" s="93"/>
    </row>
    <row r="26" spans="1:270" s="12" customFormat="1" ht="11.25">
      <c r="A26" s="8" t="str">
        <f ca="1">IF(ISERROR(VALUE(SUBSTITUTE(OFFSET(A26,-1,0,1,1),".",""))),"0.1",IF(ISERROR(FIND("`",SUBSTITUTE(OFFSET(A26,-1,0,1,1),".","`",1))),OFFSET(A26,-1,0,1,1)&amp;".1",LEFT(OFFSET(A26,-1,0,1,1),FIND("`",SUBSTITUTE(OFFSET(A26,-1,0,1,1),".","`",1)))&amp;IF(ISERROR(FIND("`",SUBSTITUTE(OFFSET(A26,-1,0,1,1),".","`",2))),VALUE(RIGHT(OFFSET(A26,-1,0,1,1),LEN(OFFSET(A26,-1,0,1,1))-FIND("`",SUBSTITUTE(OFFSET(A26,-1,0,1,1),".","`",1))))+1,VALUE(MID(OFFSET(A26,-1,0,1,1),FIND("`",SUBSTITUTE(OFFSET(A26,-1,0,1,1),".","`",1))+1,(FIND("`",SUBSTITUTE(OFFSET(A26,-1,0,1,1),".","`",2))-FIND("`",SUBSTITUTE(OFFSET(A26,-1,0,1,1),".","`",1))-1)))+1)))</f>
        <v>3.5</v>
      </c>
      <c r="B26" s="9" t="s">
        <v>46</v>
      </c>
      <c r="C26" s="9"/>
      <c r="D26" s="157">
        <f t="shared" ca="1" si="8"/>
        <v>42463</v>
      </c>
      <c r="E26" s="117">
        <f ca="1">F25+1</f>
        <v>42463</v>
      </c>
      <c r="F26" s="11">
        <f t="shared" ca="1" si="4"/>
        <v>42468</v>
      </c>
      <c r="G26" s="123">
        <v>6</v>
      </c>
      <c r="H26" s="124">
        <v>0.5</v>
      </c>
      <c r="I26" s="160">
        <f t="shared" ca="1" si="5"/>
        <v>5</v>
      </c>
      <c r="J26" s="161">
        <f t="shared" si="6"/>
        <v>3</v>
      </c>
      <c r="K26" s="160">
        <f t="shared" si="7"/>
        <v>3</v>
      </c>
      <c r="L26" s="10"/>
      <c r="M26" s="20"/>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21"/>
      <c r="IJ26" s="17"/>
      <c r="IK26" s="17"/>
      <c r="IL26" s="17"/>
      <c r="IM26" s="17"/>
      <c r="IN26" s="17"/>
      <c r="IO26" s="17"/>
      <c r="IP26" s="17"/>
      <c r="IQ26" s="17"/>
      <c r="IR26" s="17"/>
      <c r="IS26" s="17"/>
      <c r="IT26" s="93"/>
      <c r="IU26" s="93"/>
      <c r="IV26" s="93"/>
      <c r="IW26" s="93"/>
      <c r="IX26" s="93"/>
      <c r="IY26" s="93"/>
      <c r="IZ26" s="93"/>
      <c r="JA26" s="93"/>
      <c r="JB26" s="93"/>
      <c r="JC26" s="93"/>
      <c r="JD26" s="93"/>
      <c r="JE26" s="93"/>
      <c r="JF26" s="93"/>
      <c r="JG26" s="93"/>
      <c r="JH26" s="93"/>
      <c r="JI26" s="93"/>
      <c r="JJ26" s="93"/>
    </row>
    <row r="27" spans="1:270" s="7" customFormat="1" ht="11.25">
      <c r="A27" s="33">
        <f ca="1">IF(ISERROR(VALUE(SUBSTITUTE(OFFSET(A27,-1,0,1,1),".",""))),1,IF(ISERROR(FIND("`",SUBSTITUTE(OFFSET(A27,-1,0,1,1),".","`",1))),VALUE(OFFSET(A27,-1,0,1,1))+1,VALUE(LEFT(OFFSET(A27,-1,0,1,1),FIND("`",SUBSTITUTE(OFFSET(A27,-1,0,1,1),".","`",1))-1))+1))</f>
        <v>4</v>
      </c>
      <c r="B27" s="14" t="s">
        <v>37</v>
      </c>
      <c r="C27" s="126" t="s">
        <v>53</v>
      </c>
      <c r="D27" s="156">
        <f t="shared" ca="1" si="8"/>
        <v>42409</v>
      </c>
      <c r="E27" s="118">
        <f ca="1">MIN(E28:E31)</f>
        <v>42409</v>
      </c>
      <c r="F27" s="5">
        <f t="shared" ca="1" si="4"/>
        <v>42430</v>
      </c>
      <c r="G27" s="121">
        <f ca="1">MAX(F28:F31)-E27+1</f>
        <v>22</v>
      </c>
      <c r="H27" s="122">
        <f>SUMPRODUCT(G28:G31,H28:H31)/SUM(G28:G31)</f>
        <v>0</v>
      </c>
      <c r="I27" s="162">
        <f t="shared" ca="1" si="5"/>
        <v>16</v>
      </c>
      <c r="J27" s="163">
        <f t="shared" ca="1" si="6"/>
        <v>0</v>
      </c>
      <c r="K27" s="162">
        <f t="shared" ca="1" si="7"/>
        <v>22</v>
      </c>
      <c r="M27" s="22"/>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23"/>
      <c r="IJ27" s="17"/>
      <c r="IK27" s="17"/>
      <c r="IL27" s="17"/>
      <c r="IM27" s="17"/>
      <c r="IN27" s="17"/>
      <c r="IO27" s="17"/>
      <c r="IP27" s="17"/>
      <c r="IQ27" s="17"/>
      <c r="IR27" s="17"/>
      <c r="IS27" s="17"/>
      <c r="IT27" s="92"/>
      <c r="IU27" s="92"/>
      <c r="IV27" s="92"/>
      <c r="IW27" s="92"/>
      <c r="IX27" s="92"/>
      <c r="IY27" s="92"/>
      <c r="IZ27" s="92"/>
      <c r="JA27" s="92"/>
      <c r="JB27" s="92"/>
      <c r="JC27" s="92"/>
      <c r="JD27" s="92"/>
      <c r="JE27" s="92"/>
      <c r="JF27" s="92"/>
      <c r="JG27" s="92"/>
      <c r="JH27" s="92"/>
      <c r="JI27" s="92"/>
      <c r="JJ27" s="92"/>
    </row>
    <row r="28" spans="1:270" s="12" customFormat="1" ht="11.25">
      <c r="A28" s="8" t="str">
        <f ca="1">IF(ISERROR(VALUE(SUBSTITUTE(OFFSET(A28,-1,0,1,1),".",""))),"0.1",IF(ISERROR(FIND("`",SUBSTITUTE(OFFSET(A28,-1,0,1,1),".","`",1))),OFFSET(A28,-1,0,1,1)&amp;".1",LEFT(OFFSET(A28,-1,0,1,1),FIND("`",SUBSTITUTE(OFFSET(A28,-1,0,1,1),".","`",1)))&amp;IF(ISERROR(FIND("`",SUBSTITUTE(OFFSET(A28,-1,0,1,1),".","`",2))),VALUE(RIGHT(OFFSET(A28,-1,0,1,1),LEN(OFFSET(A28,-1,0,1,1))-FIND("`",SUBSTITUTE(OFFSET(A28,-1,0,1,1),".","`",1))))+1,VALUE(MID(OFFSET(A28,-1,0,1,1),FIND("`",SUBSTITUTE(OFFSET(A28,-1,0,1,1),".","`",1))+1,(FIND("`",SUBSTITUTE(OFFSET(A28,-1,0,1,1),".","`",2))-FIND("`",SUBSTITUTE(OFFSET(A28,-1,0,1,1),".","`",1))-1)))+1)))</f>
        <v>4.1</v>
      </c>
      <c r="B28" s="9" t="s">
        <v>47</v>
      </c>
      <c r="C28" s="9"/>
      <c r="D28" s="157">
        <f t="shared" ca="1" si="8"/>
        <v>42409</v>
      </c>
      <c r="E28" s="117">
        <f ca="1">TODAY()</f>
        <v>42409</v>
      </c>
      <c r="F28" s="11">
        <f t="shared" ca="1" si="4"/>
        <v>42413</v>
      </c>
      <c r="G28" s="123">
        <v>5</v>
      </c>
      <c r="H28" s="124">
        <v>0</v>
      </c>
      <c r="I28" s="160">
        <f t="shared" ca="1" si="5"/>
        <v>4</v>
      </c>
      <c r="J28" s="161">
        <f t="shared" si="6"/>
        <v>0</v>
      </c>
      <c r="K28" s="160">
        <f t="shared" si="7"/>
        <v>5</v>
      </c>
      <c r="L28" s="10"/>
      <c r="M28" s="20"/>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21"/>
      <c r="IJ28" s="17"/>
      <c r="IK28" s="17"/>
      <c r="IL28" s="17"/>
      <c r="IM28" s="17"/>
      <c r="IN28" s="17"/>
      <c r="IO28" s="17"/>
      <c r="IP28" s="17"/>
      <c r="IQ28" s="17"/>
      <c r="IR28" s="17"/>
      <c r="IS28" s="17"/>
      <c r="IT28" s="93"/>
      <c r="IU28" s="93"/>
      <c r="IV28" s="93"/>
      <c r="IW28" s="93"/>
      <c r="IX28" s="93"/>
      <c r="IY28" s="93"/>
      <c r="IZ28" s="93"/>
      <c r="JA28" s="93"/>
      <c r="JB28" s="93"/>
      <c r="JC28" s="93"/>
      <c r="JD28" s="93"/>
      <c r="JE28" s="93"/>
      <c r="JF28" s="93"/>
      <c r="JG28" s="93"/>
      <c r="JH28" s="93"/>
      <c r="JI28" s="93"/>
      <c r="JJ28" s="93"/>
    </row>
    <row r="29" spans="1:270" s="12" customFormat="1" ht="11.25">
      <c r="A29" s="8" t="str">
        <f ca="1">IF(ISERROR(VALUE(SUBSTITUTE(OFFSET(A29,-1,0,1,1),".",""))),"0.1",IF(ISERROR(FIND("`",SUBSTITUTE(OFFSET(A29,-1,0,1,1),".","`",1))),OFFSET(A29,-1,0,1,1)&amp;".1",LEFT(OFFSET(A29,-1,0,1,1),FIND("`",SUBSTITUTE(OFFSET(A29,-1,0,1,1),".","`",1)))&amp;IF(ISERROR(FIND("`",SUBSTITUTE(OFFSET(A29,-1,0,1,1),".","`",2))),VALUE(RIGHT(OFFSET(A29,-1,0,1,1),LEN(OFFSET(A29,-1,0,1,1))-FIND("`",SUBSTITUTE(OFFSET(A29,-1,0,1,1),".","`",1))))+1,VALUE(MID(OFFSET(A29,-1,0,1,1),FIND("`",SUBSTITUTE(OFFSET(A29,-1,0,1,1),".","`",1))+1,(FIND("`",SUBSTITUTE(OFFSET(A29,-1,0,1,1),".","`",2))-FIND("`",SUBSTITUTE(OFFSET(A29,-1,0,1,1),".","`",1))-1)))+1)))</f>
        <v>4.2</v>
      </c>
      <c r="B29" s="9" t="s">
        <v>48</v>
      </c>
      <c r="C29" s="9"/>
      <c r="D29" s="157">
        <f t="shared" ca="1" si="8"/>
        <v>42416</v>
      </c>
      <c r="E29" s="117">
        <f ca="1">F28+3</f>
        <v>42416</v>
      </c>
      <c r="F29" s="11">
        <f t="shared" ca="1" si="4"/>
        <v>42420</v>
      </c>
      <c r="G29" s="123">
        <v>5</v>
      </c>
      <c r="H29" s="124">
        <v>0</v>
      </c>
      <c r="I29" s="160">
        <f t="shared" ca="1" si="5"/>
        <v>4</v>
      </c>
      <c r="J29" s="161">
        <f t="shared" si="6"/>
        <v>0</v>
      </c>
      <c r="K29" s="160">
        <f t="shared" si="7"/>
        <v>5</v>
      </c>
      <c r="L29" s="10"/>
      <c r="M29" s="20"/>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21"/>
      <c r="IJ29" s="17"/>
      <c r="IK29" s="17"/>
      <c r="IL29" s="17"/>
      <c r="IM29" s="17"/>
      <c r="IN29" s="17"/>
      <c r="IO29" s="17"/>
      <c r="IP29" s="17"/>
      <c r="IQ29" s="17"/>
      <c r="IR29" s="17"/>
      <c r="IS29" s="17"/>
      <c r="IT29" s="93"/>
      <c r="IU29" s="93"/>
      <c r="IV29" s="93"/>
      <c r="IW29" s="93"/>
      <c r="IX29" s="93"/>
      <c r="IY29" s="93"/>
      <c r="IZ29" s="93"/>
      <c r="JA29" s="93"/>
      <c r="JB29" s="93"/>
      <c r="JC29" s="93"/>
      <c r="JD29" s="93"/>
      <c r="JE29" s="93"/>
      <c r="JF29" s="93"/>
      <c r="JG29" s="93"/>
      <c r="JH29" s="93"/>
      <c r="JI29" s="93"/>
      <c r="JJ29" s="93"/>
    </row>
    <row r="30" spans="1:270" s="12" customFormat="1" ht="11.25">
      <c r="A30" s="8" t="str">
        <f ca="1">IF(ISERROR(VALUE(SUBSTITUTE(OFFSET(A30,-1,0,1,1),".",""))),"0.1",IF(ISERROR(FIND("`",SUBSTITUTE(OFFSET(A30,-1,0,1,1),".","`",1))),OFFSET(A30,-1,0,1,1)&amp;".1",LEFT(OFFSET(A30,-1,0,1,1),FIND("`",SUBSTITUTE(OFFSET(A30,-1,0,1,1),".","`",1)))&amp;IF(ISERROR(FIND("`",SUBSTITUTE(OFFSET(A30,-1,0,1,1),".","`",2))),VALUE(RIGHT(OFFSET(A30,-1,0,1,1),LEN(OFFSET(A30,-1,0,1,1))-FIND("`",SUBSTITUTE(OFFSET(A30,-1,0,1,1),".","`",1))))+1,VALUE(MID(OFFSET(A30,-1,0,1,1),FIND("`",SUBSTITUTE(OFFSET(A30,-1,0,1,1),".","`",1))+1,(FIND("`",SUBSTITUTE(OFFSET(A30,-1,0,1,1),".","`",2))-FIND("`",SUBSTITUTE(OFFSET(A30,-1,0,1,1),".","`",1))-1)))+1)))</f>
        <v>4.3</v>
      </c>
      <c r="B30" s="9" t="s">
        <v>49</v>
      </c>
      <c r="C30" s="9"/>
      <c r="D30" s="157">
        <f t="shared" ca="1" si="8"/>
        <v>42421</v>
      </c>
      <c r="E30" s="117">
        <f t="shared" ref="E30" ca="1" si="9">F29+1</f>
        <v>42421</v>
      </c>
      <c r="F30" s="11">
        <f t="shared" ca="1" si="4"/>
        <v>42425</v>
      </c>
      <c r="G30" s="123">
        <v>5</v>
      </c>
      <c r="H30" s="124">
        <v>0</v>
      </c>
      <c r="I30" s="160">
        <f t="shared" ca="1" si="5"/>
        <v>4</v>
      </c>
      <c r="J30" s="161">
        <f t="shared" si="6"/>
        <v>0</v>
      </c>
      <c r="K30" s="160">
        <f t="shared" si="7"/>
        <v>5</v>
      </c>
      <c r="L30" s="10"/>
      <c r="M30" s="20"/>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21"/>
      <c r="IJ30" s="17"/>
      <c r="IK30" s="17"/>
      <c r="IL30" s="17"/>
      <c r="IM30" s="17"/>
      <c r="IN30" s="17"/>
      <c r="IO30" s="17"/>
      <c r="IP30" s="17"/>
      <c r="IQ30" s="17"/>
      <c r="IR30" s="17"/>
      <c r="IS30" s="17"/>
      <c r="IT30" s="93"/>
      <c r="IU30" s="93"/>
      <c r="IV30" s="93"/>
      <c r="IW30" s="93"/>
      <c r="IX30" s="93"/>
      <c r="IY30" s="93"/>
      <c r="IZ30" s="93"/>
      <c r="JA30" s="93"/>
      <c r="JB30" s="93"/>
      <c r="JC30" s="93"/>
      <c r="JD30" s="93"/>
      <c r="JE30" s="93"/>
      <c r="JF30" s="93"/>
      <c r="JG30" s="93"/>
      <c r="JH30" s="93"/>
      <c r="JI30" s="93"/>
      <c r="JJ30" s="93"/>
    </row>
    <row r="31" spans="1:270" s="12" customFormat="1" ht="11.25">
      <c r="A31" s="8" t="str">
        <f ca="1">IF(ISERROR(VALUE(SUBSTITUTE(OFFSET(A31,-1,0,1,1),".",""))),"0.1",IF(ISERROR(FIND("`",SUBSTITUTE(OFFSET(A31,-1,0,1,1),".","`",1))),OFFSET(A31,-1,0,1,1)&amp;".1",LEFT(OFFSET(A31,-1,0,1,1),FIND("`",SUBSTITUTE(OFFSET(A31,-1,0,1,1),".","`",1)))&amp;IF(ISERROR(FIND("`",SUBSTITUTE(OFFSET(A31,-1,0,1,1),".","`",2))),VALUE(RIGHT(OFFSET(A31,-1,0,1,1),LEN(OFFSET(A31,-1,0,1,1))-FIND("`",SUBSTITUTE(OFFSET(A31,-1,0,1,1),".","`",1))))+1,VALUE(MID(OFFSET(A31,-1,0,1,1),FIND("`",SUBSTITUTE(OFFSET(A31,-1,0,1,1),".","`",1))+1,(FIND("`",SUBSTITUTE(OFFSET(A31,-1,0,1,1),".","`",2))-FIND("`",SUBSTITUTE(OFFSET(A31,-1,0,1,1),".","`",1))-1)))+1)))</f>
        <v>4.4</v>
      </c>
      <c r="B31" s="9" t="s">
        <v>50</v>
      </c>
      <c r="C31" s="9"/>
      <c r="D31" s="157">
        <f t="shared" ca="1" si="8"/>
        <v>42426</v>
      </c>
      <c r="E31" s="117">
        <f ca="1">F30+1</f>
        <v>42426</v>
      </c>
      <c r="F31" s="11">
        <f t="shared" ca="1" si="4"/>
        <v>42430</v>
      </c>
      <c r="G31" s="123">
        <v>5</v>
      </c>
      <c r="H31" s="124">
        <v>0</v>
      </c>
      <c r="I31" s="160">
        <f t="shared" ca="1" si="5"/>
        <v>3</v>
      </c>
      <c r="J31" s="161">
        <f t="shared" si="6"/>
        <v>0</v>
      </c>
      <c r="K31" s="160">
        <f t="shared" si="7"/>
        <v>5</v>
      </c>
      <c r="L31" s="10"/>
      <c r="M31" s="20"/>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21"/>
      <c r="IJ31" s="17"/>
      <c r="IK31" s="17"/>
      <c r="IL31" s="17"/>
      <c r="IM31" s="17"/>
      <c r="IN31" s="17"/>
      <c r="IO31" s="17"/>
      <c r="IP31" s="17"/>
      <c r="IQ31" s="17"/>
      <c r="IR31" s="17"/>
      <c r="IS31" s="17"/>
      <c r="IT31" s="93"/>
      <c r="IU31" s="93"/>
      <c r="IV31" s="93"/>
      <c r="IW31" s="93"/>
      <c r="IX31" s="93"/>
      <c r="IY31" s="93"/>
      <c r="IZ31" s="93"/>
      <c r="JA31" s="93"/>
      <c r="JB31" s="93"/>
      <c r="JC31" s="93"/>
      <c r="JD31" s="93"/>
      <c r="JE31" s="93"/>
      <c r="JF31" s="93"/>
      <c r="JG31" s="93"/>
      <c r="JH31" s="93"/>
      <c r="JI31" s="93"/>
      <c r="JJ31" s="93"/>
    </row>
    <row r="32" spans="1:270" s="6" customFormat="1" ht="11.25">
      <c r="B32" s="34"/>
      <c r="C32" s="34"/>
      <c r="D32" s="34"/>
      <c r="E32" s="34"/>
      <c r="F32" s="34"/>
      <c r="G32" s="34"/>
      <c r="H32" s="34"/>
      <c r="I32" s="34"/>
      <c r="J32" s="34"/>
      <c r="K32" s="34"/>
      <c r="L32" s="34"/>
      <c r="M32" s="20"/>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21"/>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row>
    <row r="33" spans="1:253" s="64" customFormat="1" ht="13.5" thickBot="1">
      <c r="A33" s="54"/>
      <c r="B33" s="55" t="s">
        <v>76</v>
      </c>
      <c r="C33" s="56"/>
      <c r="D33" s="57"/>
      <c r="E33" s="58"/>
      <c r="F33" s="58"/>
      <c r="G33" s="57"/>
      <c r="H33" s="59"/>
      <c r="I33" s="60"/>
      <c r="J33" s="60"/>
      <c r="K33" s="58"/>
      <c r="L33" s="57"/>
      <c r="M33" s="61"/>
      <c r="N33" s="62"/>
      <c r="O33" s="62"/>
      <c r="P33" s="62"/>
      <c r="Q33" s="63"/>
    </row>
    <row r="34" spans="1:253" s="74" customFormat="1" ht="11.25">
      <c r="A34" s="65"/>
      <c r="B34" s="66"/>
      <c r="C34" s="67"/>
      <c r="D34" s="68"/>
      <c r="E34" s="69"/>
      <c r="F34" s="69"/>
      <c r="G34" s="68"/>
      <c r="H34" s="70"/>
      <c r="I34" s="71"/>
      <c r="J34" s="71"/>
      <c r="K34" s="69"/>
      <c r="L34" s="68"/>
      <c r="M34" s="65"/>
      <c r="N34" s="72"/>
      <c r="O34" s="72"/>
      <c r="P34" s="72"/>
      <c r="Q34" s="73"/>
    </row>
    <row r="35" spans="1:253" s="15" customFormat="1" ht="11.25">
      <c r="B35" s="2"/>
      <c r="C35" s="2"/>
      <c r="D35" s="2"/>
      <c r="E35" s="2"/>
      <c r="F35" s="2"/>
      <c r="G35" s="2"/>
      <c r="H35" s="2"/>
      <c r="I35" s="2"/>
      <c r="J35" s="2"/>
      <c r="K35" s="2"/>
      <c r="L35" s="2"/>
      <c r="M35" s="24"/>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25"/>
    </row>
    <row r="36" spans="1:253" s="15" customFormat="1" ht="11.25">
      <c r="A36" s="1" t="s">
        <v>17</v>
      </c>
      <c r="B36" s="2"/>
      <c r="C36" s="2"/>
      <c r="D36" s="2"/>
      <c r="E36" s="2"/>
      <c r="F36" s="2"/>
      <c r="G36" s="2"/>
      <c r="H36" s="2"/>
      <c r="I36" s="2"/>
      <c r="J36" s="2"/>
      <c r="K36" s="2"/>
      <c r="L36" s="2"/>
      <c r="M36" s="24"/>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25"/>
    </row>
    <row r="37" spans="1:253" s="15" customFormat="1" ht="11.25">
      <c r="A37" s="32" t="s">
        <v>70</v>
      </c>
      <c r="B37" s="2"/>
      <c r="C37" s="2"/>
      <c r="D37" s="2"/>
      <c r="E37" s="2"/>
      <c r="F37" s="2"/>
      <c r="G37" s="2"/>
      <c r="H37" s="2"/>
      <c r="I37" s="2"/>
      <c r="J37" s="2"/>
      <c r="K37" s="2"/>
      <c r="L37" s="2"/>
      <c r="M37" s="24"/>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25"/>
    </row>
    <row r="38" spans="1:253" s="51" customFormat="1" ht="11.25">
      <c r="A38" s="33">
        <f ca="1">IF(ISERROR(VALUE(SUBSTITUTE(OFFSET(A38,-1,0,1,1),".",""))),1,IF(ISERROR(FIND("`",SUBSTITUTE(OFFSET(A38,-1,0,1,1),".","`",1))),VALUE(OFFSET(A38,-1,0,1,1))+1,VALUE(LEFT(OFFSET(A38,-1,0,1,1),FIND("`",SUBSTITUTE(OFFSET(A38,-1,0,1,1),".","`",1))-1))+1))</f>
        <v>1</v>
      </c>
      <c r="B38" s="14" t="s">
        <v>30</v>
      </c>
      <c r="C38" s="126"/>
      <c r="D38" s="155">
        <f t="shared" ref="D38:D41" ca="1" si="10">E38</f>
        <v>42411</v>
      </c>
      <c r="E38" s="118">
        <f ca="1">MIN(E39:E41)</f>
        <v>42411</v>
      </c>
      <c r="F38" s="5">
        <f ca="1">E38+G38-1</f>
        <v>42430</v>
      </c>
      <c r="G38" s="121">
        <f ca="1">MAX(F39:F41)-E38+1</f>
        <v>20</v>
      </c>
      <c r="H38" s="122">
        <f>SUMPRODUCT(G39:G41,H39:H41)/SUM(G39:G41)</f>
        <v>6.6666666666666666E-2</v>
      </c>
      <c r="I38" s="153">
        <f ca="1">NETWORKDAYS(E38,F38)</f>
        <v>14</v>
      </c>
      <c r="J38" s="154">
        <f ca="1">ROUNDDOWN(H38*G38,0)</f>
        <v>1</v>
      </c>
      <c r="K38" s="153">
        <f ca="1">G38-J38</f>
        <v>19</v>
      </c>
      <c r="M38" s="48"/>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50"/>
      <c r="IJ38" s="15"/>
      <c r="IK38" s="15"/>
      <c r="IL38" s="15"/>
      <c r="IM38" s="15"/>
      <c r="IN38" s="15"/>
      <c r="IO38" s="15"/>
      <c r="IP38" s="15"/>
      <c r="IQ38" s="15"/>
      <c r="IR38" s="15"/>
      <c r="IS38" s="15"/>
    </row>
    <row r="39" spans="1:253" s="53" customFormat="1" ht="11.25">
      <c r="A39" s="8" t="str">
        <f ca="1">IF(ISERROR(VALUE(SUBSTITUTE(OFFSET(A39,-1,0,1,1),".",""))),"0.1",IF(ISERROR(FIND("`",SUBSTITUTE(OFFSET(A39,-1,0,1,1),".","`",1))),OFFSET(A39,-1,0,1,1)&amp;".1",LEFT(OFFSET(A39,-1,0,1,1),FIND("`",SUBSTITUTE(OFFSET(A39,-1,0,1,1),".","`",1)))&amp;IF(ISERROR(FIND("`",SUBSTITUTE(OFFSET(A39,-1,0,1,1),".","`",2))),VALUE(RIGHT(OFFSET(A39,-1,0,1,1),LEN(OFFSET(A39,-1,0,1,1))-FIND("`",SUBSTITUTE(OFFSET(A39,-1,0,1,1),".","`",1))))+1,VALUE(MID(OFFSET(A39,-1,0,1,1),FIND("`",SUBSTITUTE(OFFSET(A39,-1,0,1,1),".","`",1))+1,(FIND("`",SUBSTITUTE(OFFSET(A39,-1,0,1,1),".","`",2))-FIND("`",SUBSTITUTE(OFFSET(A39,-1,0,1,1),".","`",1))-1)))+1)))</f>
        <v>1.1</v>
      </c>
      <c r="B39" s="9" t="s">
        <v>51</v>
      </c>
      <c r="C39" s="9"/>
      <c r="D39" s="150">
        <f t="shared" ca="1" si="10"/>
        <v>42411</v>
      </c>
      <c r="E39" s="117">
        <f ca="1">TODAY()+2</f>
        <v>42411</v>
      </c>
      <c r="F39" s="11">
        <f ca="1">E39+G39-1</f>
        <v>42420</v>
      </c>
      <c r="G39" s="123">
        <v>10</v>
      </c>
      <c r="H39" s="124">
        <v>0</v>
      </c>
      <c r="I39" s="151">
        <f ca="1">NETWORKDAYS(E39,F39)</f>
        <v>7</v>
      </c>
      <c r="J39" s="152">
        <f>ROUNDDOWN(H39*G39,0)</f>
        <v>0</v>
      </c>
      <c r="K39" s="151">
        <f>G39-J39</f>
        <v>10</v>
      </c>
      <c r="L39" s="52"/>
      <c r="M39" s="24"/>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25"/>
      <c r="IJ39" s="15"/>
      <c r="IK39" s="15"/>
      <c r="IL39" s="15"/>
      <c r="IM39" s="15"/>
      <c r="IN39" s="15"/>
      <c r="IO39" s="15"/>
      <c r="IP39" s="15"/>
      <c r="IQ39" s="15"/>
      <c r="IR39" s="15"/>
      <c r="IS39" s="15"/>
    </row>
    <row r="40" spans="1:253" s="53" customFormat="1" ht="11.25">
      <c r="A40" s="8" t="str">
        <f ca="1">IF(ISERROR(VALUE(SUBSTITUTE(OFFSET(A40,-1,0,1,1),".",""))),"0.0.1",IF(ISERROR(FIND("`",SUBSTITUTE(OFFSET(A40,-1,0,1,1),".","`",2))),OFFSET(A40,-1,0,1,1)&amp;".1",LEFT(OFFSET(A40,-1,0,1,1),FIND("`",SUBSTITUTE(OFFSET(A40,-1,0,1,1),".","`",2)))&amp;IF(ISERROR(FIND("`",SUBSTITUTE(OFFSET(A40,-1,0,1,1),".","`",3))),VALUE(RIGHT(OFFSET(A40,-1,0,1,1),LEN(OFFSET(A40,-1,0,1,1))-FIND("`",SUBSTITUTE(OFFSET(A40,-1,0,1,1),".","`",2))))+1,VALUE(MID(OFFSET(A40,-1,0,1,1),FIND("`",SUBSTITUTE(OFFSET(A40,-1,0,1,1),".","`",2))+1,(FIND("`",SUBSTITUTE(OFFSET(A40,-1,0,1,1),".","`",3))-FIND("`",SUBSTITUTE(OFFSET(A40,-1,0,1,1),".","`",2))-1)))+1)))</f>
        <v>1.1.1</v>
      </c>
      <c r="B40" s="13" t="s">
        <v>52</v>
      </c>
      <c r="C40" s="9"/>
      <c r="D40" s="150">
        <f t="shared" ca="1" si="10"/>
        <v>42411</v>
      </c>
      <c r="E40" s="117">
        <f t="shared" ref="E40:E41" ca="1" si="11">TODAY()+2</f>
        <v>42411</v>
      </c>
      <c r="F40" s="11">
        <f ca="1">E40+G40-1</f>
        <v>42425</v>
      </c>
      <c r="G40" s="123">
        <v>15</v>
      </c>
      <c r="H40" s="124">
        <v>0.2</v>
      </c>
      <c r="I40" s="151">
        <f ca="1">NETWORKDAYS(E40,F40)</f>
        <v>11</v>
      </c>
      <c r="J40" s="152">
        <f>ROUNDDOWN(H40*G40,0)</f>
        <v>3</v>
      </c>
      <c r="K40" s="151">
        <f>G40-J40</f>
        <v>12</v>
      </c>
      <c r="L40" s="52"/>
      <c r="M40" s="24"/>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25"/>
      <c r="IJ40" s="15"/>
      <c r="IK40" s="15"/>
      <c r="IL40" s="15"/>
      <c r="IM40" s="15"/>
      <c r="IN40" s="15"/>
      <c r="IO40" s="15"/>
      <c r="IP40" s="15"/>
      <c r="IQ40" s="15"/>
      <c r="IR40" s="15"/>
      <c r="IS40" s="15"/>
    </row>
    <row r="41" spans="1:253" s="53" customFormat="1" ht="11.25">
      <c r="A41" s="8" t="str">
        <f ca="1">IF(ISERROR(VALUE(SUBSTITUTE(OFFSET(A41,-1,0,1,1),".",""))),"0.0.0.1",IF(ISERROR(FIND("`",SUBSTITUTE(OFFSET(A41,-1,0,1,1),".","`",3))),OFFSET(A41,-1,0,1,1)&amp;".1",LEFT(OFFSET(A41,-1,0,1,1),FIND("`",SUBSTITUTE(OFFSET(A41,-1,0,1,1),".","`",3)))&amp;IF(ISERROR(FIND("`",SUBSTITUTE(OFFSET(A41,-1,0,1,1),".","`",4))),VALUE(RIGHT(OFFSET(A41,-1,0,1,1),LEN(OFFSET(A41,-1,0,1,1))-FIND("`",SUBSTITUTE(OFFSET(A41,-1,0,1,1),".","`",3))))+1,VALUE(MID(OFFSET(A41,-1,0,1,1),FIND("`",SUBSTITUTE(OFFSET(A41,-1,0,1,1),".","`",3))+1,(FIND("`",SUBSTITUTE(OFFSET(A41,-1,0,1,1),".","`",4))-FIND("`",SUBSTITUTE(OFFSET(A41,-1,0,1,1),".","`",3))-1)))+1)))</f>
        <v>1.1.1.1</v>
      </c>
      <c r="B41" s="16" t="s">
        <v>67</v>
      </c>
      <c r="C41" s="9"/>
      <c r="D41" s="150">
        <f t="shared" ca="1" si="10"/>
        <v>42411</v>
      </c>
      <c r="E41" s="117">
        <f t="shared" ca="1" si="11"/>
        <v>42411</v>
      </c>
      <c r="F41" s="11">
        <f ca="1">E41+G41-1</f>
        <v>42430</v>
      </c>
      <c r="G41" s="123">
        <v>20</v>
      </c>
      <c r="H41" s="124">
        <v>0</v>
      </c>
      <c r="I41" s="151">
        <f ca="1">NETWORKDAYS(E41,F41)</f>
        <v>14</v>
      </c>
      <c r="J41" s="152">
        <f>ROUNDDOWN(H41*G41,0)</f>
        <v>0</v>
      </c>
      <c r="K41" s="151">
        <f>G41-J41</f>
        <v>20</v>
      </c>
      <c r="L41" s="52"/>
      <c r="M41" s="75"/>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7"/>
      <c r="IJ41" s="15"/>
      <c r="IK41" s="15"/>
      <c r="IL41" s="15"/>
      <c r="IM41" s="15"/>
      <c r="IN41" s="15"/>
      <c r="IO41" s="15"/>
      <c r="IP41" s="15"/>
      <c r="IQ41" s="15"/>
      <c r="IR41" s="15"/>
      <c r="IS41" s="15"/>
    </row>
    <row r="42" spans="1:253" s="19" customFormat="1" ht="11.25">
      <c r="B42" s="27"/>
      <c r="C42" s="27"/>
      <c r="D42" s="27"/>
      <c r="E42" s="27"/>
      <c r="F42" s="27"/>
      <c r="G42" s="27"/>
      <c r="H42" s="27"/>
      <c r="I42" s="27"/>
      <c r="J42" s="27"/>
      <c r="K42" s="27"/>
      <c r="L42" s="27"/>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row>
    <row r="43" spans="1:253" s="26" customFormat="1">
      <c r="B43" s="29"/>
      <c r="C43" s="29"/>
      <c r="D43" s="29"/>
      <c r="E43" s="29"/>
      <c r="F43" s="29"/>
      <c r="G43" s="29"/>
      <c r="H43" s="29"/>
      <c r="I43" s="29"/>
      <c r="J43" s="29"/>
      <c r="K43" s="29"/>
      <c r="L43" s="29"/>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row>
    <row r="44" spans="1:253" s="26" customFormat="1"/>
    <row r="45" spans="1:253" s="26" customFormat="1"/>
    <row r="46" spans="1:253" s="26" customFormat="1"/>
    <row r="47" spans="1:253" s="26" customFormat="1"/>
    <row r="48" spans="1:253"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sheetData>
  <sheetProtection algorithmName="SHA-512" hashValue="MCQLHsnxOfvxgp91xG475FAQVkwlSrLvyf0rdHoJskfmohXdN8zNJFpIcDxgoWSgK6wcCsvriGgQxEllNJbMxQ==" saltValue="w5HMEpkjIy7wbyrxiVgyrg==" spinCount="100000" sheet="1" objects="1" scenarios="1" formatCells="0" insertRows="0" deleteRows="0"/>
  <mergeCells count="45">
    <mergeCell ref="C2:E2"/>
    <mergeCell ref="F2:H2"/>
    <mergeCell ref="GD1:II3"/>
    <mergeCell ref="BK1:FR1"/>
    <mergeCell ref="I2:K2"/>
    <mergeCell ref="C3:E3"/>
    <mergeCell ref="AO2:GC2"/>
    <mergeCell ref="M7:S7"/>
    <mergeCell ref="CS7:CY7"/>
    <mergeCell ref="T7:Z7"/>
    <mergeCell ref="AA7:AG7"/>
    <mergeCell ref="AH7:AN7"/>
    <mergeCell ref="AO7:AU7"/>
    <mergeCell ref="AV7:BB7"/>
    <mergeCell ref="BC7:BI7"/>
    <mergeCell ref="BJ7:BP7"/>
    <mergeCell ref="BQ7:BW7"/>
    <mergeCell ref="BX7:CD7"/>
    <mergeCell ref="CE7:CK7"/>
    <mergeCell ref="FD7:FJ7"/>
    <mergeCell ref="FK7:FQ7"/>
    <mergeCell ref="FR7:FX7"/>
    <mergeCell ref="FY7:GE7"/>
    <mergeCell ref="CZ7:DF7"/>
    <mergeCell ref="DG7:DM7"/>
    <mergeCell ref="DN7:DT7"/>
    <mergeCell ref="DU7:EA7"/>
    <mergeCell ref="EB7:EH7"/>
    <mergeCell ref="EI7:EO7"/>
    <mergeCell ref="HV7:IB7"/>
    <mergeCell ref="IC7:II7"/>
    <mergeCell ref="A1:L1"/>
    <mergeCell ref="M3:EJ3"/>
    <mergeCell ref="GF7:GL7"/>
    <mergeCell ref="GM7:GS7"/>
    <mergeCell ref="GT7:GZ7"/>
    <mergeCell ref="HA7:HG7"/>
    <mergeCell ref="HH7:HN7"/>
    <mergeCell ref="HO7:HU7"/>
    <mergeCell ref="EP7:EV7"/>
    <mergeCell ref="EW7:FC7"/>
    <mergeCell ref="CL7:CR7"/>
    <mergeCell ref="M4:AS4"/>
    <mergeCell ref="AT4:CQ4"/>
    <mergeCell ref="CR4:II4"/>
  </mergeCells>
  <conditionalFormatting sqref="M8:II8 M15:II15 M19:II19 M27:II27 M38:II38">
    <cfRule type="expression" dxfId="17" priority="38" stopIfTrue="1">
      <formula>AND(M$6&gt;=$E8,M$6&lt;$E8+$J8)</formula>
    </cfRule>
  </conditionalFormatting>
  <conditionalFormatting sqref="M8:II8 M15:II15 M19:II19 M27:II27 M38:II38">
    <cfRule type="expression" dxfId="16" priority="39" stopIfTrue="1">
      <formula>AND(M$6&gt;=$E8,M$6&lt;=$E8+$G8-1)</formula>
    </cfRule>
  </conditionalFormatting>
  <conditionalFormatting sqref="M9:II14 M16:II18 M21:II22 M28:II31 M39:II41 M25:II26">
    <cfRule type="expression" dxfId="15" priority="40" stopIfTrue="1">
      <formula>AND(M$6&gt;=$E9,M$6&lt;$E9+$J9)</formula>
    </cfRule>
  </conditionalFormatting>
  <conditionalFormatting sqref="M9:II14 M16:II18 M21:II22 M28:II31 M39:II41 M25:II26">
    <cfRule type="expression" dxfId="14" priority="42" stopIfTrue="1">
      <formula>AND(M$6&gt;=$E9,M$6&lt;=$E9+$G9-1)</formula>
    </cfRule>
  </conditionalFormatting>
  <conditionalFormatting sqref="M38:II41 M35:II36 M8:II19 M21:II22 M25:II32">
    <cfRule type="expression" dxfId="13" priority="161" stopIfTrue="1">
      <formula>OR((WEEKDAY(M$6)=1),(WEEKDAY(M$6)=7))</formula>
    </cfRule>
  </conditionalFormatting>
  <conditionalFormatting sqref="M38:II41 M8:II19 M21:II22 M25:II31">
    <cfRule type="expression" dxfId="12" priority="160" stopIfTrue="1">
      <formula>M$6=$I$2</formula>
    </cfRule>
  </conditionalFormatting>
  <conditionalFormatting sqref="M20:II20">
    <cfRule type="expression" dxfId="11" priority="13" stopIfTrue="1">
      <formula>AND(M$6&gt;=$E20,M$6&lt;$E20+$J20)</formula>
    </cfRule>
  </conditionalFormatting>
  <conditionalFormatting sqref="M20:II20">
    <cfRule type="expression" dxfId="10" priority="14" stopIfTrue="1">
      <formula>AND(M$6&gt;=$E20,M$6&lt;=$E20+$G20-1)</formula>
    </cfRule>
  </conditionalFormatting>
  <conditionalFormatting sqref="M20:II20">
    <cfRule type="expression" dxfId="9" priority="16" stopIfTrue="1">
      <formula>OR((WEEKDAY(M$6)=1),(WEEKDAY(M$6)=7))</formula>
    </cfRule>
  </conditionalFormatting>
  <conditionalFormatting sqref="M20:II20">
    <cfRule type="expression" dxfId="8" priority="15" stopIfTrue="1">
      <formula>M$6=$I$2</formula>
    </cfRule>
  </conditionalFormatting>
  <conditionalFormatting sqref="M23:II23">
    <cfRule type="expression" dxfId="7" priority="9" stopIfTrue="1">
      <formula>AND(M$6&gt;=$E23,M$6&lt;$E23+$J23)</formula>
    </cfRule>
  </conditionalFormatting>
  <conditionalFormatting sqref="M23:II23">
    <cfRule type="expression" dxfId="6" priority="10" stopIfTrue="1">
      <formula>AND(M$6&gt;=$E23,M$6&lt;=$E23+$G23-1)</formula>
    </cfRule>
  </conditionalFormatting>
  <conditionalFormatting sqref="M23:II23">
    <cfRule type="expression" dxfId="5" priority="12" stopIfTrue="1">
      <formula>OR((WEEKDAY(M$6)=1),(WEEKDAY(M$6)=7))</formula>
    </cfRule>
  </conditionalFormatting>
  <conditionalFormatting sqref="M23:II23">
    <cfRule type="expression" dxfId="4" priority="11" stopIfTrue="1">
      <formula>M$6=$I$2</formula>
    </cfRule>
  </conditionalFormatting>
  <conditionalFormatting sqref="M24:II24">
    <cfRule type="expression" dxfId="3" priority="5" stopIfTrue="1">
      <formula>AND(M$6&gt;=$E24,M$6&lt;$E24+$J24)</formula>
    </cfRule>
  </conditionalFormatting>
  <conditionalFormatting sqref="M24:II24">
    <cfRule type="expression" dxfId="2" priority="6" stopIfTrue="1">
      <formula>AND(M$6&gt;=$E24,M$6&lt;=$E24+$G24-1)</formula>
    </cfRule>
  </conditionalFormatting>
  <conditionalFormatting sqref="M24:II24">
    <cfRule type="expression" dxfId="1" priority="8" stopIfTrue="1">
      <formula>OR((WEEKDAY(M$6)=1),(WEEKDAY(M$6)=7))</formula>
    </cfRule>
  </conditionalFormatting>
  <conditionalFormatting sqref="M24:II24">
    <cfRule type="expression" dxfId="0" priority="7" stopIfTrue="1">
      <formula>M$6=$I$2</formula>
    </cfRule>
  </conditionalFormatting>
  <hyperlinks>
    <hyperlink ref="GD1:II3" r:id="rId1" display="You can also use our free task list to follow up on the project items."/>
    <hyperlink ref="AO2:GC2" r:id="rId2" display="http://www.excelmadeeasy.com/professional-project-management.php"/>
  </hyperlinks>
  <pageMargins left="0.70866141732283472" right="0.70866141732283472" top="0.74803149606299213" bottom="0.74803149606299213" header="0.31496062992125984" footer="0.31496062992125984"/>
  <pageSetup paperSize="9" scale="71" orientation="landscape" r:id="rId3"/>
  <headerFooter>
    <oddFooter>&amp;L&amp;P of &amp;N&amp;CExcelMadeEasy Gantt Chart&amp;R&amp;D</oddFooter>
  </headerFooter>
  <rowBreaks count="1" manualBreakCount="1">
    <brk id="3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Scroll Bar 1">
              <controlPr locked="0" defaultSize="0" autoPict="0">
                <anchor moveWithCells="1">
                  <from>
                    <xdr:col>12</xdr:col>
                    <xdr:colOff>0</xdr:colOff>
                    <xdr:row>4</xdr:row>
                    <xdr:rowOff>142875</xdr:rowOff>
                  </from>
                  <to>
                    <xdr:col>243</xdr:col>
                    <xdr:colOff>9525</xdr:colOff>
                    <xdr:row>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5:CY24"/>
  <sheetViews>
    <sheetView workbookViewId="0">
      <selection activeCell="A26" sqref="A26"/>
    </sheetView>
  </sheetViews>
  <sheetFormatPr defaultRowHeight="15"/>
  <cols>
    <col min="1" max="1" width="70.28515625" customWidth="1"/>
  </cols>
  <sheetData>
    <row r="5" spans="1:1">
      <c r="A5" s="31" t="s">
        <v>80</v>
      </c>
    </row>
    <row r="7" spans="1:1">
      <c r="A7" s="113" t="s">
        <v>81</v>
      </c>
    </row>
    <row r="8" spans="1:1" ht="18.75">
      <c r="A8" s="114" t="s">
        <v>107</v>
      </c>
    </row>
    <row r="9" spans="1:1" ht="18.75">
      <c r="A9" s="115" t="s">
        <v>77</v>
      </c>
    </row>
    <row r="10" spans="1:1" ht="18.75">
      <c r="A10" s="114" t="s">
        <v>73</v>
      </c>
    </row>
    <row r="11" spans="1:1" ht="15.75" customHeight="1">
      <c r="A11" s="115" t="s">
        <v>74</v>
      </c>
    </row>
    <row r="12" spans="1:1" ht="18.75">
      <c r="A12" s="114" t="s">
        <v>93</v>
      </c>
    </row>
    <row r="13" spans="1:1" ht="18.75">
      <c r="A13" s="115" t="s">
        <v>78</v>
      </c>
    </row>
    <row r="14" spans="1:1" ht="18.75">
      <c r="A14" s="114" t="s">
        <v>94</v>
      </c>
    </row>
    <row r="15" spans="1:1" ht="18.75">
      <c r="A15" s="115" t="s">
        <v>95</v>
      </c>
    </row>
    <row r="17" spans="1:103">
      <c r="A17" s="113" t="s">
        <v>82</v>
      </c>
    </row>
    <row r="18" spans="1:103" ht="18.75">
      <c r="A18" s="114" t="s">
        <v>75</v>
      </c>
    </row>
    <row r="19" spans="1:103">
      <c r="A19" s="31"/>
    </row>
    <row r="23" spans="1:103" ht="30">
      <c r="A23" s="78" t="s">
        <v>27</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row>
    <row r="24" spans="1:103">
      <c r="A24" s="79" t="s">
        <v>28</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row>
  </sheetData>
  <hyperlinks>
    <hyperlink ref="A24" r:id="rId1" display="http://www.excelmadeeasy.com/opentopic.php"/>
    <hyperlink ref="A24:CY24" r:id="rId2" display="http://www.excelmadeeasy.com/open-topic-list.php"/>
  </hyperlinks>
  <pageMargins left="0.7" right="0.7" top="0.75" bottom="0.75" header="0.3" footer="0.3"/>
  <pageSetup paperSize="9" orientation="portrait" horizontalDpi="0"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78"/>
  <sheetViews>
    <sheetView workbookViewId="0">
      <selection activeCell="A11" sqref="A11"/>
    </sheetView>
  </sheetViews>
  <sheetFormatPr defaultRowHeight="15"/>
  <cols>
    <col min="1" max="1" width="178.140625" customWidth="1"/>
  </cols>
  <sheetData>
    <row r="1" spans="1:1" ht="21">
      <c r="A1" s="131" t="s">
        <v>97</v>
      </c>
    </row>
    <row r="3" spans="1:1" ht="18">
      <c r="A3" s="130" t="s">
        <v>115</v>
      </c>
    </row>
    <row r="4" spans="1:1" ht="18">
      <c r="A4" s="130" t="s">
        <v>98</v>
      </c>
    </row>
    <row r="5" spans="1:1" ht="18">
      <c r="A5" s="130" t="s">
        <v>99</v>
      </c>
    </row>
    <row r="6" spans="1:1" ht="18">
      <c r="A6" s="130" t="s">
        <v>100</v>
      </c>
    </row>
    <row r="7" spans="1:1" ht="18">
      <c r="A7" s="130" t="s">
        <v>101</v>
      </c>
    </row>
    <row r="8" spans="1:1" ht="18">
      <c r="A8" s="130"/>
    </row>
    <row r="9" spans="1:1" ht="18">
      <c r="A9" s="130"/>
    </row>
    <row r="10" spans="1:1" ht="72">
      <c r="A10" s="130" t="s">
        <v>102</v>
      </c>
    </row>
    <row r="11" spans="1:1" ht="90">
      <c r="A11" s="130" t="s">
        <v>103</v>
      </c>
    </row>
    <row r="12" spans="1:1" ht="18">
      <c r="A12" s="130"/>
    </row>
    <row r="13" spans="1:1" ht="18">
      <c r="A13" s="130"/>
    </row>
    <row r="14" spans="1:1" ht="18">
      <c r="A14" s="130"/>
    </row>
    <row r="15" spans="1:1" ht="18">
      <c r="A15" s="130"/>
    </row>
    <row r="16" spans="1:1" ht="18">
      <c r="A16" s="130"/>
    </row>
    <row r="17" spans="1:1" ht="18">
      <c r="A17" s="130"/>
    </row>
    <row r="18" spans="1:1" ht="18">
      <c r="A18" s="130"/>
    </row>
    <row r="19" spans="1:1" ht="18">
      <c r="A19" s="130"/>
    </row>
    <row r="20" spans="1:1" ht="18">
      <c r="A20" s="130"/>
    </row>
    <row r="21" spans="1:1" ht="18">
      <c r="A21" s="130"/>
    </row>
    <row r="22" spans="1:1" ht="18">
      <c r="A22" s="130"/>
    </row>
    <row r="23" spans="1:1" ht="18">
      <c r="A23" s="130"/>
    </row>
    <row r="24" spans="1:1" ht="18">
      <c r="A24" s="130"/>
    </row>
    <row r="25" spans="1:1" ht="18">
      <c r="A25" s="130"/>
    </row>
    <row r="26" spans="1:1" ht="18">
      <c r="A26" s="130"/>
    </row>
    <row r="27" spans="1:1" ht="18">
      <c r="A27" s="130"/>
    </row>
    <row r="28" spans="1:1" ht="18">
      <c r="A28" s="130"/>
    </row>
    <row r="29" spans="1:1" ht="18">
      <c r="A29" s="130"/>
    </row>
    <row r="30" spans="1:1" ht="18">
      <c r="A30" s="130"/>
    </row>
    <row r="31" spans="1:1" ht="18">
      <c r="A31" s="130"/>
    </row>
    <row r="32" spans="1:1" ht="18">
      <c r="A32" s="130"/>
    </row>
    <row r="33" spans="1:1" ht="18">
      <c r="A33" s="130"/>
    </row>
    <row r="34" spans="1:1" ht="18">
      <c r="A34" s="130"/>
    </row>
    <row r="35" spans="1:1" ht="18">
      <c r="A35" s="130"/>
    </row>
    <row r="36" spans="1:1" ht="18">
      <c r="A36" s="130"/>
    </row>
    <row r="37" spans="1:1" ht="18">
      <c r="A37" s="130"/>
    </row>
    <row r="38" spans="1:1" ht="18">
      <c r="A38" s="130"/>
    </row>
    <row r="39" spans="1:1" ht="18">
      <c r="A39" s="130"/>
    </row>
    <row r="40" spans="1:1" ht="18">
      <c r="A40" s="130"/>
    </row>
    <row r="41" spans="1:1" ht="18">
      <c r="A41" s="130"/>
    </row>
    <row r="42" spans="1:1" ht="18">
      <c r="A42" s="130"/>
    </row>
    <row r="43" spans="1:1" ht="18">
      <c r="A43" s="130"/>
    </row>
    <row r="44" spans="1:1" ht="18">
      <c r="A44" s="130"/>
    </row>
    <row r="45" spans="1:1" ht="18">
      <c r="A45" s="130"/>
    </row>
    <row r="46" spans="1:1" ht="18">
      <c r="A46" s="130"/>
    </row>
    <row r="47" spans="1:1" ht="18">
      <c r="A47" s="130"/>
    </row>
    <row r="48" spans="1:1" ht="18">
      <c r="A48" s="130"/>
    </row>
    <row r="49" spans="1:1" ht="18">
      <c r="A49" s="130"/>
    </row>
    <row r="50" spans="1:1" ht="18">
      <c r="A50" s="130"/>
    </row>
    <row r="51" spans="1:1" ht="18">
      <c r="A51" s="130"/>
    </row>
    <row r="52" spans="1:1" ht="18">
      <c r="A52" s="130"/>
    </row>
    <row r="53" spans="1:1" ht="18">
      <c r="A53" s="130"/>
    </row>
    <row r="54" spans="1:1" ht="18">
      <c r="A54" s="130"/>
    </row>
    <row r="55" spans="1:1" ht="18">
      <c r="A55" s="130"/>
    </row>
    <row r="56" spans="1:1" ht="18">
      <c r="A56" s="130"/>
    </row>
    <row r="57" spans="1:1" ht="18">
      <c r="A57" s="130"/>
    </row>
    <row r="58" spans="1:1" ht="18">
      <c r="A58" s="130"/>
    </row>
    <row r="59" spans="1:1" ht="18">
      <c r="A59" s="130"/>
    </row>
    <row r="60" spans="1:1" ht="18">
      <c r="A60" s="130"/>
    </row>
    <row r="61" spans="1:1" ht="18">
      <c r="A61" s="130"/>
    </row>
    <row r="62" spans="1:1" ht="18">
      <c r="A62" s="130"/>
    </row>
    <row r="63" spans="1:1" ht="18">
      <c r="A63" s="130"/>
    </row>
    <row r="64" spans="1:1" ht="18">
      <c r="A64" s="130"/>
    </row>
    <row r="65" spans="1:1" ht="18">
      <c r="A65" s="130"/>
    </row>
    <row r="66" spans="1:1" ht="18">
      <c r="A66" s="130"/>
    </row>
    <row r="67" spans="1:1" ht="18">
      <c r="A67" s="130"/>
    </row>
    <row r="68" spans="1:1" ht="18">
      <c r="A68" s="130"/>
    </row>
    <row r="69" spans="1:1" ht="18">
      <c r="A69" s="130"/>
    </row>
    <row r="70" spans="1:1" ht="18">
      <c r="A70" s="130"/>
    </row>
    <row r="71" spans="1:1" ht="18">
      <c r="A71" s="130"/>
    </row>
    <row r="72" spans="1:1" ht="18">
      <c r="A72" s="130"/>
    </row>
    <row r="73" spans="1:1" ht="18">
      <c r="A73" s="130"/>
    </row>
    <row r="74" spans="1:1" ht="18">
      <c r="A74" s="130"/>
    </row>
    <row r="75" spans="1:1" ht="18">
      <c r="A75" s="130"/>
    </row>
    <row r="76" spans="1:1" ht="18">
      <c r="A76" s="130"/>
    </row>
    <row r="77" spans="1:1" ht="18">
      <c r="A77" s="130"/>
    </row>
    <row r="78" spans="1:1" ht="18">
      <c r="A78" s="1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8"/>
  <sheetViews>
    <sheetView workbookViewId="0">
      <selection activeCell="L22" sqref="L22"/>
    </sheetView>
  </sheetViews>
  <sheetFormatPr defaultRowHeight="15"/>
  <sheetData>
    <row r="3" spans="2:2">
      <c r="B3" t="s">
        <v>108</v>
      </c>
    </row>
    <row r="4" spans="2:2">
      <c r="B4" t="s">
        <v>109</v>
      </c>
    </row>
    <row r="6" spans="2:2">
      <c r="B6" t="s">
        <v>110</v>
      </c>
    </row>
    <row r="7" spans="2:2">
      <c r="B7" t="s">
        <v>111</v>
      </c>
    </row>
    <row r="8" spans="2:2">
      <c r="B8" t="s">
        <v>114</v>
      </c>
    </row>
  </sheetData>
  <sheetProtection algorithmName="SHA-512" hashValue="tJJhrwAp/tU3OZ0SFzqzPhs5uCIeENZqBJn5WdGqbZlj6P3kbhHifrmYWWk3RFe3AZR3ojxKD4eMK5Iyy9Q4oA==" saltValue="OJYLCnJJDA/dtYap2NEEM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Basic Data input</vt:lpstr>
      <vt:lpstr>Gant Chart Calendar Days</vt:lpstr>
      <vt:lpstr>Pro version</vt:lpstr>
      <vt:lpstr>Licence, terms of use</vt:lpstr>
      <vt:lpstr>changes</vt:lpstr>
      <vt:lpstr>'Gant Chart Calendar Days'!Print_Area</vt:lpstr>
    </vt:vector>
  </TitlesOfParts>
  <Company>ExcelMadeEasy.com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Free</dc:title>
  <dc:creator>ExcelMadeEasy</dc:creator>
  <dc:description>Gantt Chart</dc:description>
  <cp:lastModifiedBy>ExcelMadeEasy</cp:lastModifiedBy>
  <cp:lastPrinted>2014-12-28T11:11:50Z</cp:lastPrinted>
  <dcterms:created xsi:type="dcterms:W3CDTF">2014-12-20T19:31:44Z</dcterms:created>
  <dcterms:modified xsi:type="dcterms:W3CDTF">2016-02-09T22:17:56Z</dcterms:modified>
  <cp:contentStatus>Free Version</cp:contentStatus>
</cp:coreProperties>
</file>